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AVNI.PC-GLAVNI\Desktop\Bodovna rang lista\Bodovna rang lista nastavnika, stručnih saradnika i saradnik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0" i="1" l="1"/>
  <c r="H30" i="1" s="1"/>
  <c r="AB30" i="1"/>
  <c r="L30" i="1"/>
  <c r="K30" i="1"/>
  <c r="J30" i="1"/>
  <c r="I30" i="1"/>
  <c r="E30" i="1"/>
  <c r="Z29" i="1"/>
  <c r="D29" i="1" s="1"/>
  <c r="K29" i="1"/>
  <c r="J29" i="1"/>
  <c r="I29" i="1"/>
  <c r="AF28" i="1"/>
  <c r="G28" i="1" s="1"/>
  <c r="X28" i="1"/>
  <c r="C28" i="1" s="1"/>
  <c r="L28" i="1"/>
  <c r="K28" i="1"/>
  <c r="J28" i="1"/>
  <c r="AD27" i="1"/>
  <c r="F27" i="1" s="1"/>
  <c r="L27" i="1"/>
  <c r="K27" i="1"/>
  <c r="J27" i="1"/>
  <c r="I27" i="1"/>
  <c r="E27" i="1"/>
  <c r="L26" i="1"/>
  <c r="K26" i="1"/>
  <c r="J26" i="1"/>
  <c r="I26" i="1"/>
  <c r="Z25" i="1"/>
  <c r="D25" i="1" s="1"/>
  <c r="L25" i="1"/>
  <c r="K25" i="1"/>
  <c r="J25" i="1"/>
  <c r="I25" i="1"/>
  <c r="L24" i="1"/>
  <c r="K24" i="1"/>
  <c r="J24" i="1"/>
  <c r="I24" i="1"/>
  <c r="AI23" i="1"/>
  <c r="AB23" i="1"/>
  <c r="E23" i="1" s="1"/>
  <c r="L23" i="1"/>
  <c r="K23" i="1"/>
  <c r="J23" i="1"/>
  <c r="I23" i="1"/>
  <c r="K22" i="1"/>
  <c r="J22" i="1"/>
  <c r="I22" i="1"/>
  <c r="Z21" i="1"/>
  <c r="K21" i="1"/>
  <c r="J21" i="1"/>
  <c r="I21" i="1"/>
  <c r="D21" i="1"/>
  <c r="AI20" i="1"/>
  <c r="AF20" i="1"/>
  <c r="AF30" i="1" s="1"/>
  <c r="G30" i="1" s="1"/>
  <c r="AD20" i="1"/>
  <c r="AD30" i="1" s="1"/>
  <c r="F30" i="1" s="1"/>
  <c r="AB20" i="1"/>
  <c r="Z20" i="1"/>
  <c r="X20" i="1"/>
  <c r="X30" i="1" s="1"/>
  <c r="C30" i="1" s="1"/>
  <c r="V20" i="1"/>
  <c r="V30" i="1" s="1"/>
  <c r="K19" i="1"/>
  <c r="J19" i="1"/>
  <c r="I19" i="1"/>
  <c r="G19" i="1"/>
  <c r="C19" i="1"/>
  <c r="AI19" i="1"/>
  <c r="AI29" i="1" s="1"/>
  <c r="H29" i="1" s="1"/>
  <c r="AF19" i="1"/>
  <c r="AF29" i="1" s="1"/>
  <c r="G29" i="1" s="1"/>
  <c r="AD19" i="1"/>
  <c r="AD29" i="1" s="1"/>
  <c r="F29" i="1" s="1"/>
  <c r="AB19" i="1"/>
  <c r="Z19" i="1"/>
  <c r="X19" i="1"/>
  <c r="V19" i="1"/>
  <c r="V29" i="1" s="1"/>
  <c r="L18" i="1"/>
  <c r="K18" i="1"/>
  <c r="J18" i="1"/>
  <c r="I18" i="1"/>
  <c r="D18" i="1"/>
  <c r="AI18" i="1"/>
  <c r="AI28" i="1" s="1"/>
  <c r="AF18" i="1"/>
  <c r="AD18" i="1"/>
  <c r="AD28" i="1" s="1"/>
  <c r="F28" i="1" s="1"/>
  <c r="AB18" i="1"/>
  <c r="AB28" i="1" s="1"/>
  <c r="Z18" i="1"/>
  <c r="X18" i="1"/>
  <c r="V18" i="1"/>
  <c r="V28" i="1" s="1"/>
  <c r="J17" i="1"/>
  <c r="I17" i="1"/>
  <c r="G17" i="1"/>
  <c r="AI17" i="1"/>
  <c r="AI27" i="1" s="1"/>
  <c r="AF17" i="1"/>
  <c r="AF27" i="1" s="1"/>
  <c r="G27" i="1" s="1"/>
  <c r="AD17" i="1"/>
  <c r="AB17" i="1"/>
  <c r="AB27" i="1" s="1"/>
  <c r="Z17" i="1"/>
  <c r="X17" i="1"/>
  <c r="X27" i="1" s="1"/>
  <c r="C27" i="1" s="1"/>
  <c r="V17" i="1"/>
  <c r="V27" i="1" s="1"/>
  <c r="K16" i="1"/>
  <c r="J16" i="1"/>
  <c r="I16" i="1"/>
  <c r="G16" i="1"/>
  <c r="F16" i="1"/>
  <c r="C16" i="1"/>
  <c r="L15" i="1"/>
  <c r="K15" i="1"/>
  <c r="J15" i="1"/>
  <c r="I15" i="1"/>
  <c r="AI15" i="1"/>
  <c r="AI25" i="1" s="1"/>
  <c r="AF15" i="1"/>
  <c r="AF25" i="1" s="1"/>
  <c r="G25" i="1" s="1"/>
  <c r="AD15" i="1"/>
  <c r="AD25" i="1" s="1"/>
  <c r="F25" i="1" s="1"/>
  <c r="AB15" i="1"/>
  <c r="AB25" i="1" s="1"/>
  <c r="E25" i="1" s="1"/>
  <c r="Z15" i="1"/>
  <c r="X15" i="1"/>
  <c r="X25" i="1" s="1"/>
  <c r="C25" i="1" s="1"/>
  <c r="M25" i="1" s="1"/>
  <c r="V15" i="1"/>
  <c r="V25" i="1" s="1"/>
  <c r="AG25" i="1" s="1"/>
  <c r="K20" i="1"/>
  <c r="J20" i="1"/>
  <c r="I20" i="1"/>
  <c r="H20" i="1"/>
  <c r="F20" i="1"/>
  <c r="D20" i="1"/>
  <c r="C20" i="1"/>
  <c r="AI14" i="1"/>
  <c r="AI24" i="1" s="1"/>
  <c r="AF14" i="1"/>
  <c r="AF24" i="1" s="1"/>
  <c r="G24" i="1" s="1"/>
  <c r="AD14" i="1"/>
  <c r="AD24" i="1" s="1"/>
  <c r="F24" i="1" s="1"/>
  <c r="AB14" i="1"/>
  <c r="AB24" i="1" s="1"/>
  <c r="Z14" i="1"/>
  <c r="Z24" i="1" s="1"/>
  <c r="D24" i="1" s="1"/>
  <c r="X14" i="1"/>
  <c r="X24" i="1" s="1"/>
  <c r="C24" i="1" s="1"/>
  <c r="M24" i="1" s="1"/>
  <c r="V14" i="1"/>
  <c r="V24" i="1" s="1"/>
  <c r="K14" i="1"/>
  <c r="J14" i="1"/>
  <c r="I14" i="1"/>
  <c r="G14" i="1"/>
  <c r="F14" i="1"/>
  <c r="D14" i="1"/>
  <c r="AI13" i="1"/>
  <c r="AF13" i="1"/>
  <c r="AF23" i="1" s="1"/>
  <c r="AD13" i="1"/>
  <c r="AD23" i="1" s="1"/>
  <c r="F23" i="1" s="1"/>
  <c r="AB13" i="1"/>
  <c r="Z13" i="1"/>
  <c r="Z23" i="1" s="1"/>
  <c r="D23" i="1" s="1"/>
  <c r="X13" i="1"/>
  <c r="X23" i="1" s="1"/>
  <c r="C23" i="1" s="1"/>
  <c r="V13" i="1"/>
  <c r="V23" i="1" s="1"/>
  <c r="L13" i="1"/>
  <c r="K13" i="1"/>
  <c r="J13" i="1"/>
  <c r="H13" i="1"/>
  <c r="G13" i="1"/>
  <c r="E13" i="1"/>
  <c r="C13" i="1"/>
  <c r="AI12" i="1"/>
  <c r="AI22" i="1" s="1"/>
  <c r="AF12" i="1"/>
  <c r="AF22" i="1" s="1"/>
  <c r="G22" i="1" s="1"/>
  <c r="AD12" i="1"/>
  <c r="AD22" i="1" s="1"/>
  <c r="F22" i="1" s="1"/>
  <c r="AB12" i="1"/>
  <c r="AB22" i="1" s="1"/>
  <c r="Z12" i="1"/>
  <c r="Z22" i="1" s="1"/>
  <c r="D22" i="1" s="1"/>
  <c r="X12" i="1"/>
  <c r="X22" i="1" s="1"/>
  <c r="C22" i="1" s="1"/>
  <c r="V12" i="1"/>
  <c r="V22" i="1" s="1"/>
  <c r="K12" i="1"/>
  <c r="J12" i="1"/>
  <c r="I12" i="1"/>
  <c r="G12" i="1"/>
  <c r="F12" i="1"/>
  <c r="E12" i="1"/>
  <c r="D12" i="1"/>
  <c r="C12" i="1"/>
  <c r="M12" i="1" s="1"/>
  <c r="AI11" i="1"/>
  <c r="AI21" i="1" s="1"/>
  <c r="AF11" i="1"/>
  <c r="AF21" i="1" s="1"/>
  <c r="G21" i="1" s="1"/>
  <c r="AD11" i="1"/>
  <c r="AD21" i="1" s="1"/>
  <c r="F21" i="1" s="1"/>
  <c r="AB11" i="1"/>
  <c r="AB21" i="1" s="1"/>
  <c r="E21" i="1" s="1"/>
  <c r="Z11" i="1"/>
  <c r="Z16" i="1" s="1"/>
  <c r="X11" i="1"/>
  <c r="X21" i="1" s="1"/>
  <c r="C21" i="1" s="1"/>
  <c r="V11" i="1"/>
  <c r="V21" i="1" s="1"/>
  <c r="AG21" i="1" s="1"/>
  <c r="K11" i="1"/>
  <c r="J11" i="1"/>
  <c r="F11" i="1"/>
  <c r="D11" i="1"/>
  <c r="BB6" i="1"/>
  <c r="AX6" i="1"/>
  <c r="AV6" i="1"/>
  <c r="AT6" i="1"/>
  <c r="AR6" i="1"/>
  <c r="M23" i="1" l="1"/>
  <c r="BG23" i="1" s="1"/>
  <c r="BG12" i="1"/>
  <c r="BE12" i="1"/>
  <c r="BC12" i="1"/>
  <c r="BA12" i="1"/>
  <c r="AY12" i="1"/>
  <c r="AW12" i="1"/>
  <c r="AX12" i="1" s="1"/>
  <c r="AU12" i="1"/>
  <c r="AS12" i="1"/>
  <c r="AT12" i="1" s="1"/>
  <c r="AQ12" i="1"/>
  <c r="AO12" i="1"/>
  <c r="BF12" i="1"/>
  <c r="BD12" i="1"/>
  <c r="BB12" i="1"/>
  <c r="AZ12" i="1"/>
  <c r="AV12" i="1"/>
  <c r="AR12" i="1"/>
  <c r="AP12" i="1"/>
  <c r="BG24" i="1"/>
  <c r="BE24" i="1"/>
  <c r="BC24" i="1"/>
  <c r="BA24" i="1"/>
  <c r="AY24" i="1"/>
  <c r="AW24" i="1"/>
  <c r="AU24" i="1"/>
  <c r="AS24" i="1"/>
  <c r="AQ24" i="1"/>
  <c r="AO24" i="1"/>
  <c r="BF24" i="1"/>
  <c r="AP24" i="1"/>
  <c r="BD24" i="1"/>
  <c r="AZ24" i="1"/>
  <c r="BG25" i="1"/>
  <c r="BE25" i="1"/>
  <c r="BD25" i="1"/>
  <c r="AZ25" i="1"/>
  <c r="AP25" i="1"/>
  <c r="BF25" i="1"/>
  <c r="BA25" i="1"/>
  <c r="AW25" i="1"/>
  <c r="AS25" i="1"/>
  <c r="AO25" i="1"/>
  <c r="BC25" i="1"/>
  <c r="AY25" i="1"/>
  <c r="AU25" i="1"/>
  <c r="AQ25" i="1"/>
  <c r="Z26" i="1"/>
  <c r="D26" i="1" s="1"/>
  <c r="D15" i="1"/>
  <c r="M22" i="1"/>
  <c r="BE23" i="1"/>
  <c r="BA23" i="1"/>
  <c r="AW23" i="1"/>
  <c r="AS23" i="1"/>
  <c r="AO23" i="1"/>
  <c r="AP23" i="1"/>
  <c r="AZ23" i="1"/>
  <c r="M21" i="1"/>
  <c r="AG23" i="1"/>
  <c r="AG13" i="1"/>
  <c r="X16" i="1"/>
  <c r="AB16" i="1"/>
  <c r="AF16" i="1"/>
  <c r="AI16" i="1"/>
  <c r="AG28" i="1"/>
  <c r="Z28" i="1"/>
  <c r="D28" i="1" s="1"/>
  <c r="D17" i="1"/>
  <c r="M17" i="1" s="1"/>
  <c r="AG18" i="1"/>
  <c r="B30" i="1"/>
  <c r="Z30" i="1"/>
  <c r="D30" i="1" s="1"/>
  <c r="D19" i="1"/>
  <c r="AG20" i="1"/>
  <c r="M28" i="1"/>
  <c r="C11" i="1"/>
  <c r="E11" i="1"/>
  <c r="G11" i="1"/>
  <c r="AG11" i="1"/>
  <c r="AG22" i="1"/>
  <c r="AG12" i="1"/>
  <c r="D13" i="1"/>
  <c r="F13" i="1"/>
  <c r="M13" i="1" s="1"/>
  <c r="C14" i="1"/>
  <c r="M14" i="1" s="1"/>
  <c r="AG24" i="1"/>
  <c r="AG14" i="1"/>
  <c r="G20" i="1"/>
  <c r="M20" i="1" s="1"/>
  <c r="AG15" i="1"/>
  <c r="V16" i="1"/>
  <c r="AD16" i="1"/>
  <c r="Z27" i="1"/>
  <c r="D27" i="1" s="1"/>
  <c r="M27" i="1" s="1"/>
  <c r="D16" i="1"/>
  <c r="M16" i="1" s="1"/>
  <c r="AG17" i="1"/>
  <c r="X29" i="1"/>
  <c r="C29" i="1" s="1"/>
  <c r="C18" i="1"/>
  <c r="AB29" i="1"/>
  <c r="E29" i="1" s="1"/>
  <c r="E18" i="1"/>
  <c r="F19" i="1"/>
  <c r="AG19" i="1"/>
  <c r="M19" i="1" l="1"/>
  <c r="M30" i="1"/>
  <c r="BD23" i="1"/>
  <c r="BF23" i="1"/>
  <c r="AQ23" i="1"/>
  <c r="AU23" i="1"/>
  <c r="AY23" i="1"/>
  <c r="BC23" i="1"/>
  <c r="BF27" i="1"/>
  <c r="BD27" i="1"/>
  <c r="AZ27" i="1"/>
  <c r="AP27" i="1"/>
  <c r="BG27" i="1"/>
  <c r="BC27" i="1"/>
  <c r="AY27" i="1"/>
  <c r="AU27" i="1"/>
  <c r="AQ27" i="1"/>
  <c r="BE27" i="1"/>
  <c r="AW27" i="1"/>
  <c r="AO27" i="1"/>
  <c r="BA27" i="1"/>
  <c r="AS27" i="1"/>
  <c r="BF13" i="1"/>
  <c r="BD13" i="1"/>
  <c r="BB13" i="1"/>
  <c r="BB17" i="1" s="1"/>
  <c r="BB21" i="1" s="1"/>
  <c r="BB25" i="1" s="1"/>
  <c r="AZ13" i="1"/>
  <c r="AP13" i="1"/>
  <c r="BG13" i="1"/>
  <c r="BE13" i="1"/>
  <c r="BC13" i="1"/>
  <c r="BA13" i="1"/>
  <c r="AY13" i="1"/>
  <c r="AW13" i="1"/>
  <c r="AX13" i="1" s="1"/>
  <c r="AU13" i="1"/>
  <c r="AV13" i="1" s="1"/>
  <c r="AS13" i="1"/>
  <c r="AT13" i="1" s="1"/>
  <c r="AQ13" i="1"/>
  <c r="AR13" i="1" s="1"/>
  <c r="AO13" i="1"/>
  <c r="BF20" i="1"/>
  <c r="BD20" i="1"/>
  <c r="AZ20" i="1"/>
  <c r="AP20" i="1"/>
  <c r="BG20" i="1"/>
  <c r="BC20" i="1"/>
  <c r="AY20" i="1"/>
  <c r="AU20" i="1"/>
  <c r="AQ20" i="1"/>
  <c r="BE20" i="1"/>
  <c r="BA20" i="1"/>
  <c r="AW20" i="1"/>
  <c r="AS20" i="1"/>
  <c r="AO20" i="1"/>
  <c r="BF17" i="1"/>
  <c r="BD17" i="1"/>
  <c r="AZ17" i="1"/>
  <c r="AP17" i="1"/>
  <c r="BE17" i="1"/>
  <c r="BA17" i="1"/>
  <c r="AW17" i="1"/>
  <c r="AS17" i="1"/>
  <c r="AO17" i="1"/>
  <c r="BG17" i="1"/>
  <c r="BC17" i="1"/>
  <c r="AY17" i="1"/>
  <c r="AU17" i="1"/>
  <c r="AQ17" i="1"/>
  <c r="M29" i="1"/>
  <c r="V26" i="1"/>
  <c r="AG16" i="1"/>
  <c r="BG28" i="1"/>
  <c r="BE28" i="1"/>
  <c r="BC28" i="1"/>
  <c r="BA28" i="1"/>
  <c r="AY28" i="1"/>
  <c r="AW28" i="1"/>
  <c r="AU28" i="1"/>
  <c r="AS28" i="1"/>
  <c r="AQ28" i="1"/>
  <c r="AO28" i="1"/>
  <c r="BD28" i="1"/>
  <c r="AZ28" i="1"/>
  <c r="BF28" i="1"/>
  <c r="AP28" i="1"/>
  <c r="BG30" i="1"/>
  <c r="BE30" i="1"/>
  <c r="BC30" i="1"/>
  <c r="BA30" i="1"/>
  <c r="AY30" i="1"/>
  <c r="AW30" i="1"/>
  <c r="AU30" i="1"/>
  <c r="AS30" i="1"/>
  <c r="AQ30" i="1"/>
  <c r="AO30" i="1"/>
  <c r="BF30" i="1"/>
  <c r="AP30" i="1"/>
  <c r="BD30" i="1"/>
  <c r="AZ30" i="1"/>
  <c r="AI26" i="1"/>
  <c r="H15" i="1"/>
  <c r="AB26" i="1"/>
  <c r="E15" i="1"/>
  <c r="BF21" i="1"/>
  <c r="BD21" i="1"/>
  <c r="AZ21" i="1"/>
  <c r="AP21" i="1"/>
  <c r="BE21" i="1"/>
  <c r="BA21" i="1"/>
  <c r="AW21" i="1"/>
  <c r="AS21" i="1"/>
  <c r="AO21" i="1"/>
  <c r="BG21" i="1"/>
  <c r="BC21" i="1"/>
  <c r="AY21" i="1"/>
  <c r="AU21" i="1"/>
  <c r="AQ21" i="1"/>
  <c r="AG29" i="1"/>
  <c r="M18" i="1"/>
  <c r="BF18" i="1" s="1"/>
  <c r="AD26" i="1"/>
  <c r="F26" i="1" s="1"/>
  <c r="F15" i="1"/>
  <c r="BG14" i="1"/>
  <c r="BE14" i="1"/>
  <c r="BC14" i="1"/>
  <c r="BA14" i="1"/>
  <c r="AY14" i="1"/>
  <c r="AW14" i="1"/>
  <c r="AX14" i="1" s="1"/>
  <c r="AU14" i="1"/>
  <c r="AS14" i="1"/>
  <c r="AT14" i="1" s="1"/>
  <c r="AQ14" i="1"/>
  <c r="AR14" i="1" s="1"/>
  <c r="AO14" i="1"/>
  <c r="BF14" i="1"/>
  <c r="BD14" i="1"/>
  <c r="BB14" i="1"/>
  <c r="BB18" i="1" s="1"/>
  <c r="BB22" i="1" s="1"/>
  <c r="AZ14" i="1"/>
  <c r="AV14" i="1"/>
  <c r="AP14" i="1"/>
  <c r="M11" i="1"/>
  <c r="AG30" i="1"/>
  <c r="AF26" i="1"/>
  <c r="G26" i="1" s="1"/>
  <c r="G15" i="1"/>
  <c r="X26" i="1"/>
  <c r="C26" i="1" s="1"/>
  <c r="C15" i="1"/>
  <c r="BG22" i="1"/>
  <c r="BE22" i="1"/>
  <c r="BC22" i="1"/>
  <c r="BA22" i="1"/>
  <c r="AY22" i="1"/>
  <c r="AW22" i="1"/>
  <c r="AU22" i="1"/>
  <c r="AS22" i="1"/>
  <c r="AQ22" i="1"/>
  <c r="AO22" i="1"/>
  <c r="BF22" i="1"/>
  <c r="AP22" i="1"/>
  <c r="BD22" i="1"/>
  <c r="AZ22" i="1"/>
  <c r="AG27" i="1"/>
  <c r="AO18" i="1" l="1"/>
  <c r="AW18" i="1"/>
  <c r="BE18" i="1"/>
  <c r="AU18" i="1"/>
  <c r="BC18" i="1"/>
  <c r="AP18" i="1"/>
  <c r="BD18" i="1"/>
  <c r="AV18" i="1"/>
  <c r="AV22" i="1" s="1"/>
  <c r="AS18" i="1"/>
  <c r="AT18" i="1" s="1"/>
  <c r="AT22" i="1" s="1"/>
  <c r="BA18" i="1"/>
  <c r="AQ18" i="1"/>
  <c r="AR18" i="1" s="1"/>
  <c r="AR22" i="1" s="1"/>
  <c r="AY18" i="1"/>
  <c r="BG18" i="1"/>
  <c r="AZ18" i="1"/>
  <c r="AT17" i="1"/>
  <c r="AT21" i="1" s="1"/>
  <c r="AT25" i="1" s="1"/>
  <c r="AX17" i="1"/>
  <c r="AX21" i="1" s="1"/>
  <c r="AX25" i="1" s="1"/>
  <c r="M26" i="1"/>
  <c r="AX18" i="1"/>
  <c r="AX22" i="1" s="1"/>
  <c r="AR17" i="1"/>
  <c r="AR21" i="1" s="1"/>
  <c r="AR25" i="1" s="1"/>
  <c r="AV17" i="1"/>
  <c r="AV21" i="1" s="1"/>
  <c r="AV25" i="1" s="1"/>
  <c r="BG26" i="1"/>
  <c r="BE26" i="1"/>
  <c r="BC26" i="1"/>
  <c r="BA26" i="1"/>
  <c r="AY26" i="1"/>
  <c r="AW26" i="1"/>
  <c r="AU26" i="1"/>
  <c r="AS26" i="1"/>
  <c r="AQ26" i="1"/>
  <c r="AO26" i="1"/>
  <c r="BD26" i="1"/>
  <c r="AZ26" i="1"/>
  <c r="AV26" i="1"/>
  <c r="AV30" i="1" s="1"/>
  <c r="BF26" i="1"/>
  <c r="AX26" i="1"/>
  <c r="AX30" i="1" s="1"/>
  <c r="AP26" i="1"/>
  <c r="BB26" i="1"/>
  <c r="BB30" i="1" s="1"/>
  <c r="BG11" i="1"/>
  <c r="BE11" i="1"/>
  <c r="BC11" i="1"/>
  <c r="BA11" i="1"/>
  <c r="AY11" i="1"/>
  <c r="AW11" i="1"/>
  <c r="AU11" i="1"/>
  <c r="AV11" i="1" s="1"/>
  <c r="AS11" i="1"/>
  <c r="AQ11" i="1"/>
  <c r="AR11" i="1" s="1"/>
  <c r="AO11" i="1"/>
  <c r="BF11" i="1"/>
  <c r="BD11" i="1"/>
  <c r="BB11" i="1"/>
  <c r="AZ11" i="1"/>
  <c r="AX11" i="1"/>
  <c r="AT11" i="1"/>
  <c r="AP11" i="1"/>
  <c r="BG19" i="1"/>
  <c r="BE19" i="1"/>
  <c r="BC19" i="1"/>
  <c r="BA19" i="1"/>
  <c r="AY19" i="1"/>
  <c r="AW19" i="1"/>
  <c r="AU19" i="1"/>
  <c r="AS19" i="1"/>
  <c r="AQ19" i="1"/>
  <c r="AO19" i="1"/>
  <c r="BF19" i="1"/>
  <c r="AP19" i="1"/>
  <c r="BD19" i="1"/>
  <c r="AZ19" i="1"/>
  <c r="BF29" i="1"/>
  <c r="BD29" i="1"/>
  <c r="BB29" i="1"/>
  <c r="AZ29" i="1"/>
  <c r="AP29" i="1"/>
  <c r="BE29" i="1"/>
  <c r="BA29" i="1"/>
  <c r="AW29" i="1"/>
  <c r="AS29" i="1"/>
  <c r="AT29" i="1" s="1"/>
  <c r="AO29" i="1"/>
  <c r="BG29" i="1"/>
  <c r="AY29" i="1"/>
  <c r="AQ29" i="1"/>
  <c r="AR29" i="1" s="1"/>
  <c r="BC29" i="1"/>
  <c r="AU29" i="1"/>
  <c r="AV29" i="1" s="1"/>
  <c r="M15" i="1"/>
  <c r="AG26" i="1"/>
  <c r="BG15" i="1" l="1"/>
  <c r="BC15" i="1"/>
  <c r="AY15" i="1"/>
  <c r="AU15" i="1"/>
  <c r="AQ15" i="1"/>
  <c r="BF15" i="1"/>
  <c r="AZ15" i="1"/>
  <c r="BE15" i="1"/>
  <c r="BA15" i="1"/>
  <c r="AW15" i="1"/>
  <c r="AX15" i="1" s="1"/>
  <c r="AX19" i="1" s="1"/>
  <c r="AX23" i="1" s="1"/>
  <c r="AX27" i="1" s="1"/>
  <c r="AS15" i="1"/>
  <c r="AO15" i="1"/>
  <c r="BD15" i="1"/>
  <c r="AP15" i="1"/>
  <c r="AT15" i="1"/>
  <c r="AR26" i="1"/>
  <c r="AR30" i="1" s="1"/>
  <c r="AX29" i="1"/>
  <c r="AT19" i="1"/>
  <c r="AT23" i="1" s="1"/>
  <c r="AT27" i="1" s="1"/>
  <c r="BB15" i="1"/>
  <c r="BB19" i="1" s="1"/>
  <c r="BB23" i="1" s="1"/>
  <c r="BB27" i="1" s="1"/>
  <c r="AR15" i="1"/>
  <c r="AR19" i="1" s="1"/>
  <c r="AR23" i="1" s="1"/>
  <c r="AR27" i="1" s="1"/>
  <c r="AV15" i="1"/>
  <c r="AV19" i="1" s="1"/>
  <c r="AV23" i="1" s="1"/>
  <c r="AV27" i="1" s="1"/>
  <c r="AT26" i="1"/>
  <c r="AT30" i="1" s="1"/>
  <c r="BG16" i="1"/>
  <c r="BE16" i="1"/>
  <c r="BC16" i="1"/>
  <c r="BA16" i="1"/>
  <c r="AY16" i="1"/>
  <c r="AW16" i="1"/>
  <c r="AX16" i="1" s="1"/>
  <c r="AX20" i="1" s="1"/>
  <c r="AX24" i="1" s="1"/>
  <c r="AX28" i="1" s="1"/>
  <c r="AU16" i="1"/>
  <c r="AS16" i="1"/>
  <c r="AT16" i="1" s="1"/>
  <c r="AT20" i="1" s="1"/>
  <c r="AT24" i="1" s="1"/>
  <c r="AT28" i="1" s="1"/>
  <c r="AQ16" i="1"/>
  <c r="AR16" i="1" s="1"/>
  <c r="AR20" i="1" s="1"/>
  <c r="AR24" i="1" s="1"/>
  <c r="AR28" i="1" s="1"/>
  <c r="AO16" i="1"/>
  <c r="BF16" i="1"/>
  <c r="BD16" i="1"/>
  <c r="BB16" i="1"/>
  <c r="BB20" i="1" s="1"/>
  <c r="BB24" i="1" s="1"/>
  <c r="BB28" i="1" s="1"/>
  <c r="AZ16" i="1"/>
  <c r="AV16" i="1"/>
  <c r="AV20" i="1" s="1"/>
  <c r="AV24" i="1" s="1"/>
  <c r="AV28" i="1" s="1"/>
  <c r="AP16" i="1"/>
</calcChain>
</file>

<file path=xl/sharedStrings.xml><?xml version="1.0" encoding="utf-8"?>
<sst xmlns="http://schemas.openxmlformats.org/spreadsheetml/2006/main" count="104" uniqueCount="94">
  <si>
    <t>Broj 12 – Strana 86                SLUŽBENE NOVINE KANTONA SARAJEVO               Četvrtak, 24.3.2022.</t>
  </si>
  <si>
    <t>Adresa</t>
  </si>
  <si>
    <t>Mejl</t>
  </si>
  <si>
    <t>Telefon</t>
  </si>
  <si>
    <t>Član 9.</t>
  </si>
  <si>
    <t>Član 10.</t>
  </si>
  <si>
    <t>Član 11.</t>
  </si>
  <si>
    <t>Član 12.</t>
  </si>
  <si>
    <t>Član 13.</t>
  </si>
  <si>
    <t>Član 14.</t>
  </si>
  <si>
    <t>Bodovna rang-lista nastavnika, stručnih saradnika i saradnika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</si>
  <si>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</si>
  <si>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</si>
  <si>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</si>
  <si>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</si>
  <si>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</si>
  <si>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</si>
  <si>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</si>
  <si>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</si>
  <si>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</si>
  <si>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</si>
  <si>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</si>
  <si>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</si>
  <si>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0-9</t>
  </si>
  <si>
    <t>0-36</t>
  </si>
  <si>
    <t>0-6</t>
  </si>
  <si>
    <t>Ustanova: JU OŠ " MEHMEDALIJA MAK DIZDAR"                 Radno mjesto: A ) b ) 6 Nastavnik engleskog jezika</t>
  </si>
  <si>
    <t>X-VII</t>
  </si>
  <si>
    <t>VI-III</t>
  </si>
  <si>
    <t>II i I</t>
  </si>
  <si>
    <t>Prezime i ime kandidata</t>
  </si>
  <si>
    <t>Radni staž/radno iskustvo</t>
  </si>
  <si>
    <t>Vrijeme provedeno na evidenciji službe za zapošljavanje</t>
  </si>
  <si>
    <t>Stručna zvanja</t>
  </si>
  <si>
    <t>Akademska zvanja</t>
  </si>
  <si>
    <t>Posebna priznanja</t>
  </si>
  <si>
    <t>Dopunska prava boraca-branitelja BiH i članova njihovih porodica</t>
  </si>
  <si>
    <t>Ukupni broj bodova</t>
  </si>
  <si>
    <t>Rang</t>
  </si>
  <si>
    <t xml:space="preserve">(1) a) </t>
  </si>
  <si>
    <t>(1) b)</t>
  </si>
  <si>
    <t xml:space="preserve">(1) c) </t>
  </si>
  <si>
    <t>(1) d)</t>
  </si>
  <si>
    <t>(1) e)</t>
  </si>
  <si>
    <t>2.</t>
  </si>
  <si>
    <t>Zbir max 30 osim (1) e)</t>
  </si>
  <si>
    <t>biro</t>
  </si>
  <si>
    <t>(1) a) ili b)</t>
  </si>
  <si>
    <t>(1) a), b) ili c)</t>
  </si>
  <si>
    <t>na</t>
  </si>
  <si>
    <t>pored</t>
  </si>
  <si>
    <t>asis</t>
  </si>
  <si>
    <t>izvan</t>
  </si>
  <si>
    <t>dod u</t>
  </si>
  <si>
    <t>prip</t>
  </si>
  <si>
    <t>max</t>
  </si>
  <si>
    <t>struč</t>
  </si>
  <si>
    <t>akad</t>
  </si>
  <si>
    <t>pos</t>
  </si>
  <si>
    <t>dop</t>
  </si>
  <si>
    <t>stav (1)</t>
  </si>
  <si>
    <t>stav (2)</t>
  </si>
  <si>
    <t>zv</t>
  </si>
  <si>
    <t>priz</t>
  </si>
  <si>
    <t>prav</t>
  </si>
  <si>
    <t>a)</t>
  </si>
  <si>
    <t>b)</t>
  </si>
  <si>
    <t>c)</t>
  </si>
  <si>
    <t>d)</t>
  </si>
  <si>
    <t>e)</t>
  </si>
  <si>
    <t>4,6,8</t>
  </si>
  <si>
    <t>bor</t>
  </si>
  <si>
    <t>KOLAR ANELA</t>
  </si>
  <si>
    <t>SKOPAK BRAJLOVIĆ AJALA</t>
  </si>
  <si>
    <t>MAKAN JASNA</t>
  </si>
  <si>
    <t>ŠIMIČIĆ SANJA</t>
  </si>
  <si>
    <t>HASANOVIĆ NEDIM</t>
  </si>
  <si>
    <t>FEJZOVIĆ EDINA</t>
  </si>
  <si>
    <t>HODŽIĆ MERIMA</t>
  </si>
  <si>
    <t>KAZAZOVIĆ ALMA</t>
  </si>
  <si>
    <t>RIZVIĆ MERSIHA</t>
  </si>
  <si>
    <t>ALIKADIĆ EMIRA</t>
  </si>
  <si>
    <t>DŽUZDANOVIĆ EMIRA</t>
  </si>
  <si>
    <t>OKANOVIĆ EMINA</t>
  </si>
  <si>
    <t xml:space="preserve">ČELIK ENA </t>
  </si>
  <si>
    <t>JOGUNČIĆ SABINA</t>
  </si>
  <si>
    <t>KOLDŽIĆ VILDANA</t>
  </si>
  <si>
    <t>KRSTANOVIĆ IVANA</t>
  </si>
  <si>
    <t>ZAHIROVIĆ MAJA</t>
  </si>
  <si>
    <t>AVDIĆ ALMEDINA</t>
  </si>
  <si>
    <t xml:space="preserve">ŠURKOVIĆ AJLA </t>
  </si>
  <si>
    <t>HUSAGIĆ HARIS</t>
  </si>
  <si>
    <t>Napomena: Kandidati čije prijave nisu uzete u razmatranje zbog dostavljanja nepotpune dokumentacije su: ČOMOR EMINA, FRKO IGDA i ZORICA IVANA.</t>
  </si>
  <si>
    <t>Predsjednik Komisije: Aljić Sabina član Komisije: Jahić Larisa član Komisije: Bašić-Šarac Meliha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</si>
</sst>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sz val="12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</font>
    <font>
      <b/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 applyBorder="1" applyAlignment="1">
      <alignment vertical="center" textRotation="180"/>
    </xf>
    <xf numFmtId="0" fontId="2" fillId="0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1" fillId="2" borderId="0" xfId="0" applyFont="1" applyFill="1"/>
    <xf numFmtId="0" fontId="6" fillId="13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5" fillId="4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wrapText="1"/>
    </xf>
    <xf numFmtId="0" fontId="15" fillId="6" borderId="0" xfId="0" applyFont="1" applyFill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15" fillId="8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164" fontId="6" fillId="9" borderId="0" xfId="0" applyNumberFormat="1" applyFont="1" applyFill="1" applyBorder="1" applyAlignment="1">
      <alignment horizontal="center" vertical="center" wrapText="1"/>
    </xf>
    <xf numFmtId="164" fontId="6" fillId="10" borderId="0" xfId="0" applyNumberFormat="1" applyFont="1" applyFill="1" applyBorder="1" applyAlignment="1">
      <alignment horizontal="center" vertical="center" wrapText="1"/>
    </xf>
    <xf numFmtId="164" fontId="6" fillId="6" borderId="0" xfId="0" applyNumberFormat="1" applyFont="1" applyFill="1" applyBorder="1" applyAlignment="1">
      <alignment horizontal="center" vertical="center" wrapText="1"/>
    </xf>
    <xf numFmtId="164" fontId="6" fillId="11" borderId="0" xfId="0" applyNumberFormat="1" applyFont="1" applyFill="1" applyBorder="1" applyAlignment="1">
      <alignment horizontal="center" vertical="center" wrapText="1"/>
    </xf>
    <xf numFmtId="164" fontId="6" fillId="13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Border="1" applyAlignment="1">
      <alignment wrapText="1"/>
    </xf>
    <xf numFmtId="0" fontId="17" fillId="2" borderId="0" xfId="0" applyFont="1" applyFill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2" fontId="1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15" fillId="4" borderId="0" xfId="0" applyNumberFormat="1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10" fillId="2" borderId="3" xfId="0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2" fontId="18" fillId="2" borderId="3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/>
    </xf>
    <xf numFmtId="0" fontId="21" fillId="2" borderId="3" xfId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right" vertical="center"/>
    </xf>
    <xf numFmtId="2" fontId="23" fillId="3" borderId="0" xfId="0" applyNumberFormat="1" applyFont="1" applyFill="1" applyAlignment="1">
      <alignment horizontal="right" vertical="center"/>
    </xf>
    <xf numFmtId="2" fontId="24" fillId="3" borderId="0" xfId="0" applyNumberFormat="1" applyFont="1" applyFill="1" applyAlignment="1">
      <alignment horizontal="right" vertical="center"/>
    </xf>
    <xf numFmtId="2" fontId="5" fillId="3" borderId="0" xfId="0" applyNumberFormat="1" applyFont="1" applyFill="1" applyAlignment="1">
      <alignment horizontal="right" vertical="center"/>
    </xf>
    <xf numFmtId="2" fontId="5" fillId="4" borderId="0" xfId="0" applyNumberFormat="1" applyFont="1" applyFill="1" applyAlignment="1">
      <alignment horizontal="right" vertical="center"/>
    </xf>
    <xf numFmtId="1" fontId="25" fillId="5" borderId="0" xfId="0" applyNumberFormat="1" applyFont="1" applyFill="1" applyAlignment="1">
      <alignment horizontal="center" vertical="center"/>
    </xf>
    <xf numFmtId="1" fontId="25" fillId="6" borderId="0" xfId="0" applyNumberFormat="1" applyFont="1" applyFill="1" applyAlignment="1">
      <alignment horizontal="center" vertical="center"/>
    </xf>
    <xf numFmtId="1" fontId="25" fillId="7" borderId="0" xfId="0" applyNumberFormat="1" applyFont="1" applyFill="1" applyAlignment="1">
      <alignment horizontal="center" vertical="center"/>
    </xf>
    <xf numFmtId="2" fontId="25" fillId="8" borderId="0" xfId="0" applyNumberFormat="1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2" fontId="8" fillId="9" borderId="0" xfId="0" applyNumberFormat="1" applyFont="1" applyFill="1" applyBorder="1" applyAlignment="1">
      <alignment horizontal="center" vertical="center"/>
    </xf>
    <xf numFmtId="2" fontId="8" fillId="9" borderId="0" xfId="1" applyNumberFormat="1" applyFont="1" applyFill="1" applyBorder="1" applyAlignment="1">
      <alignment horizontal="center" vertical="center"/>
    </xf>
    <xf numFmtId="2" fontId="8" fillId="10" borderId="0" xfId="0" applyNumberFormat="1" applyFont="1" applyFill="1" applyBorder="1" applyAlignment="1">
      <alignment horizontal="center" vertical="center"/>
    </xf>
    <xf numFmtId="2" fontId="8" fillId="10" borderId="0" xfId="1" applyNumberFormat="1" applyFont="1" applyFill="1" applyBorder="1" applyAlignment="1">
      <alignment horizontal="center" vertical="center"/>
    </xf>
    <xf numFmtId="2" fontId="8" fillId="6" borderId="0" xfId="1" applyNumberFormat="1" applyFont="1" applyFill="1" applyBorder="1" applyAlignment="1">
      <alignment horizontal="center" vertical="center"/>
    </xf>
    <xf numFmtId="2" fontId="8" fillId="11" borderId="0" xfId="1" applyNumberFormat="1" applyFont="1" applyFill="1" applyBorder="1" applyAlignment="1">
      <alignment horizontal="center" vertical="center"/>
    </xf>
    <xf numFmtId="2" fontId="8" fillId="5" borderId="0" xfId="0" applyNumberFormat="1" applyFont="1" applyFill="1" applyBorder="1" applyAlignment="1">
      <alignment horizontal="center" vertical="center"/>
    </xf>
    <xf numFmtId="2" fontId="8" fillId="12" borderId="0" xfId="0" applyNumberFormat="1" applyFont="1" applyFill="1" applyBorder="1" applyAlignment="1">
      <alignment horizontal="center" vertical="center"/>
    </xf>
    <xf numFmtId="2" fontId="8" fillId="13" borderId="0" xfId="0" applyNumberFormat="1" applyFont="1" applyFill="1" applyBorder="1" applyAlignment="1">
      <alignment horizontal="center" vertical="center"/>
    </xf>
    <xf numFmtId="2" fontId="8" fillId="13" borderId="0" xfId="1" applyNumberFormat="1" applyFont="1" applyFill="1" applyBorder="1" applyAlignment="1">
      <alignment horizontal="center" vertical="center"/>
    </xf>
    <xf numFmtId="2" fontId="8" fillId="14" borderId="0" xfId="0" applyNumberFormat="1" applyFont="1" applyFill="1" applyBorder="1" applyAlignment="1">
      <alignment horizontal="center" vertical="center"/>
    </xf>
    <xf numFmtId="2" fontId="8" fillId="15" borderId="0" xfId="0" applyNumberFormat="1" applyFont="1" applyFill="1" applyBorder="1" applyAlignment="1">
      <alignment horizontal="center" vertical="center"/>
    </xf>
    <xf numFmtId="2" fontId="8" fillId="16" borderId="0" xfId="0" applyNumberFormat="1" applyFont="1" applyFill="1" applyBorder="1" applyAlignment="1">
      <alignment horizontal="center" vertical="center"/>
    </xf>
    <xf numFmtId="2" fontId="8" fillId="17" borderId="0" xfId="0" applyNumberFormat="1" applyFont="1" applyFill="1" applyBorder="1" applyAlignment="1">
      <alignment horizontal="center" vertical="center"/>
    </xf>
    <xf numFmtId="2" fontId="8" fillId="18" borderId="0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7" fillId="0" borderId="0" xfId="0" applyFont="1"/>
    <xf numFmtId="0" fontId="18" fillId="2" borderId="3" xfId="0" applyFont="1" applyFill="1" applyBorder="1" applyAlignment="1">
      <alignment horizontal="left" vertical="center" wrapText="1"/>
    </xf>
    <xf numFmtId="0" fontId="21" fillId="2" borderId="3" xfId="1" applyFont="1" applyFill="1" applyBorder="1" applyAlignment="1">
      <alignment horizontal="left" vertical="center" wrapText="1"/>
    </xf>
    <xf numFmtId="2" fontId="28" fillId="2" borderId="0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16" fillId="2" borderId="0" xfId="0" applyFont="1" applyFill="1"/>
    <xf numFmtId="0" fontId="18" fillId="0" borderId="0" xfId="0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0" xfId="0" applyFont="1"/>
    <xf numFmtId="0" fontId="6" fillId="0" borderId="0" xfId="0" applyFont="1"/>
    <xf numFmtId="0" fontId="3" fillId="0" borderId="0" xfId="0" applyFont="1" applyBorder="1" applyAlignment="1">
      <alignment vertical="center" textRotation="180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180"/>
    </xf>
    <xf numFmtId="0" fontId="10" fillId="2" borderId="7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6" fillId="16" borderId="0" xfId="0" applyFont="1" applyFill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vertical="top" wrapText="1"/>
    </xf>
    <xf numFmtId="0" fontId="8" fillId="17" borderId="0" xfId="0" applyFont="1" applyFill="1" applyBorder="1" applyAlignment="1">
      <alignment horizontal="center" vertical="top" wrapText="1"/>
    </xf>
    <xf numFmtId="0" fontId="8" fillId="18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 wrapText="1"/>
    </xf>
    <xf numFmtId="0" fontId="6" fillId="11" borderId="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vertical="top" wrapText="1"/>
    </xf>
    <xf numFmtId="0" fontId="3" fillId="12" borderId="0" xfId="0" applyFont="1" applyFill="1" applyBorder="1" applyAlignment="1">
      <alignment horizontal="center" vertical="top" wrapText="1"/>
    </xf>
    <xf numFmtId="0" fontId="8" fillId="13" borderId="0" xfId="0" applyFont="1" applyFill="1" applyBorder="1" applyAlignment="1">
      <alignment horizontal="center" vertical="top" wrapText="1"/>
    </xf>
    <xf numFmtId="0" fontId="6" fillId="14" borderId="0" xfId="0" applyFont="1" applyFill="1" applyBorder="1" applyAlignment="1">
      <alignment horizontal="center" vertical="top" wrapText="1"/>
    </xf>
    <xf numFmtId="0" fontId="3" fillId="15" borderId="0" xfId="0" applyFont="1" applyFill="1" applyBorder="1" applyAlignment="1">
      <alignment horizontal="center" vertical="top" wrapText="1"/>
    </xf>
    <xf numFmtId="0" fontId="6" fillId="10" borderId="0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6" fillId="9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textRotation="180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tabSelected="1" topLeftCell="A4" workbookViewId="0">
      <selection activeCell="D12" sqref="D12"/>
    </sheetView>
  </sheetViews>
  <sheetFormatPr defaultColWidth="9.140625" defaultRowHeight="15" x14ac:dyDescent="0.25"/>
  <cols>
    <col min="1" max="1" width="33.28515625" customWidth="1"/>
    <col min="2" max="7" width="5.7109375" customWidth="1"/>
    <col min="8" max="8" width="14.5703125" customWidth="1"/>
    <col min="9" max="9" width="8.7109375" customWidth="1"/>
    <col min="10" max="10" width="11.7109375" customWidth="1"/>
    <col min="11" max="11" width="10.28515625" customWidth="1"/>
    <col min="12" max="12" width="10.7109375" customWidth="1"/>
    <col min="13" max="13" width="8.7109375" customWidth="1"/>
    <col min="14" max="14" width="6.85546875" customWidth="1"/>
    <col min="15" max="15" width="1.7109375" customWidth="1"/>
    <col min="16" max="16" width="4.140625" customWidth="1"/>
    <col min="17" max="17" width="2" customWidth="1"/>
    <col min="18" max="18" width="21.7109375" bestFit="1" customWidth="1"/>
    <col min="19" max="19" width="19.42578125" bestFit="1" customWidth="1"/>
    <col min="20" max="20" width="10.7109375" bestFit="1" customWidth="1"/>
    <col min="21" max="21" width="3" bestFit="1" customWidth="1"/>
    <col min="22" max="22" width="7.28515625" bestFit="1" customWidth="1"/>
    <col min="23" max="23" width="3" bestFit="1" customWidth="1"/>
    <col min="24" max="24" width="6" bestFit="1" customWidth="1"/>
    <col min="25" max="25" width="3" bestFit="1" customWidth="1"/>
    <col min="26" max="26" width="6" bestFit="1" customWidth="1"/>
    <col min="27" max="27" width="2" bestFit="1" customWidth="1"/>
    <col min="28" max="28" width="6" bestFit="1" customWidth="1"/>
    <col min="29" max="29" width="2" bestFit="1" customWidth="1"/>
    <col min="30" max="30" width="6" bestFit="1" customWidth="1"/>
    <col min="31" max="31" width="3" bestFit="1" customWidth="1"/>
    <col min="32" max="32" width="4.85546875" bestFit="1" customWidth="1"/>
    <col min="33" max="33" width="6" customWidth="1"/>
    <col min="34" max="34" width="3" bestFit="1" customWidth="1"/>
    <col min="35" max="40" width="5.7109375" customWidth="1"/>
    <col min="41" max="41" width="6.140625" customWidth="1"/>
    <col min="42" max="42" width="5.7109375" customWidth="1"/>
    <col min="43" max="43" width="5.28515625" customWidth="1"/>
    <col min="44" max="44" width="6" customWidth="1"/>
    <col min="45" max="45" width="4.5703125" bestFit="1" customWidth="1"/>
    <col min="46" max="46" width="4.7109375" bestFit="1" customWidth="1"/>
    <col min="47" max="47" width="4.5703125" bestFit="1" customWidth="1"/>
    <col min="48" max="48" width="5.140625" customWidth="1"/>
    <col min="49" max="56" width="5.7109375" customWidth="1"/>
    <col min="57" max="57" width="5.28515625" bestFit="1" customWidth="1"/>
    <col min="58" max="58" width="5.140625" bestFit="1" customWidth="1"/>
    <col min="59" max="59" width="5.85546875" customWidth="1"/>
    <col min="60" max="60" width="4.7109375" customWidth="1"/>
  </cols>
  <sheetData>
    <row r="1" spans="1:60" s="1" customFormat="1" ht="10.15" customHeight="1" x14ac:dyDescent="0.25">
      <c r="M1" s="2"/>
      <c r="N1" s="2"/>
      <c r="O1" s="2"/>
      <c r="P1" s="153" t="s">
        <v>0</v>
      </c>
      <c r="Q1" s="3"/>
      <c r="R1" s="154" t="s">
        <v>1</v>
      </c>
      <c r="S1" s="154" t="s">
        <v>2</v>
      </c>
      <c r="T1" s="154" t="s">
        <v>3</v>
      </c>
      <c r="U1" s="4"/>
      <c r="V1" s="156" t="s">
        <v>4</v>
      </c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48" t="s">
        <v>5</v>
      </c>
      <c r="AI1" s="148"/>
      <c r="AJ1" s="144" t="s">
        <v>6</v>
      </c>
      <c r="AK1" s="145" t="s">
        <v>7</v>
      </c>
      <c r="AL1" s="146" t="s">
        <v>8</v>
      </c>
      <c r="AM1" s="147" t="s">
        <v>9</v>
      </c>
      <c r="AN1" s="5"/>
      <c r="AO1" s="6"/>
      <c r="AP1" s="6"/>
      <c r="AQ1" s="135"/>
      <c r="AR1" s="135"/>
      <c r="AS1" s="135"/>
      <c r="AT1" s="135"/>
      <c r="AU1" s="135"/>
      <c r="AV1" s="135"/>
      <c r="AW1" s="135"/>
      <c r="AX1" s="135"/>
      <c r="AY1" s="6"/>
      <c r="AZ1" s="6"/>
      <c r="BA1" s="6"/>
      <c r="BB1" s="6"/>
      <c r="BC1" s="6"/>
      <c r="BD1" s="6"/>
      <c r="BE1" s="7"/>
      <c r="BF1" s="7"/>
      <c r="BG1" s="7"/>
      <c r="BH1" s="8"/>
    </row>
    <row r="2" spans="1:60" s="1" customFormat="1" ht="16.5" customHeight="1" x14ac:dyDescent="0.25">
      <c r="A2" s="149" t="s">
        <v>10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3"/>
      <c r="Q2" s="3"/>
      <c r="R2" s="155"/>
      <c r="S2" s="155"/>
      <c r="T2" s="155"/>
      <c r="U2" s="4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48"/>
      <c r="AI2" s="148"/>
      <c r="AJ2" s="144"/>
      <c r="AK2" s="145"/>
      <c r="AL2" s="146"/>
      <c r="AM2" s="147"/>
      <c r="AN2" s="5"/>
      <c r="AO2" s="150" t="s">
        <v>11</v>
      </c>
      <c r="AP2" s="151" t="s">
        <v>12</v>
      </c>
      <c r="AQ2" s="152" t="s">
        <v>13</v>
      </c>
      <c r="AR2" s="152"/>
      <c r="AS2" s="143" t="s">
        <v>14</v>
      </c>
      <c r="AT2" s="143"/>
      <c r="AU2" s="136" t="s">
        <v>15</v>
      </c>
      <c r="AV2" s="136"/>
      <c r="AW2" s="137" t="s">
        <v>16</v>
      </c>
      <c r="AX2" s="137"/>
      <c r="AY2" s="138" t="s">
        <v>17</v>
      </c>
      <c r="AZ2" s="139" t="s">
        <v>18</v>
      </c>
      <c r="BA2" s="140" t="s">
        <v>19</v>
      </c>
      <c r="BB2" s="9"/>
      <c r="BC2" s="141" t="s">
        <v>20</v>
      </c>
      <c r="BD2" s="142" t="s">
        <v>21</v>
      </c>
      <c r="BE2" s="131" t="s">
        <v>22</v>
      </c>
      <c r="BF2" s="131"/>
      <c r="BG2" s="131"/>
      <c r="BH2" s="10"/>
    </row>
    <row r="3" spans="1:60" s="1" customFormat="1" ht="10.15" customHeight="1" x14ac:dyDescent="0.25">
      <c r="A3" s="11"/>
      <c r="M3" s="2"/>
      <c r="N3" s="2"/>
      <c r="O3" s="2"/>
      <c r="P3" s="153"/>
      <c r="Q3" s="3"/>
      <c r="R3" s="155"/>
      <c r="S3" s="155"/>
      <c r="T3" s="155"/>
      <c r="U3" s="4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48"/>
      <c r="AI3" s="148"/>
      <c r="AJ3" s="144"/>
      <c r="AK3" s="145"/>
      <c r="AL3" s="146"/>
      <c r="AM3" s="147"/>
      <c r="AN3" s="5"/>
      <c r="AO3" s="150"/>
      <c r="AP3" s="151"/>
      <c r="AQ3" s="12">
        <v>1</v>
      </c>
      <c r="AR3" s="12" t="s">
        <v>23</v>
      </c>
      <c r="AS3" s="12">
        <v>12</v>
      </c>
      <c r="AT3" s="13" t="s">
        <v>24</v>
      </c>
      <c r="AU3" s="12">
        <v>1</v>
      </c>
      <c r="AV3" s="12" t="s">
        <v>23</v>
      </c>
      <c r="AW3" s="12">
        <v>12</v>
      </c>
      <c r="AX3" s="13" t="s">
        <v>24</v>
      </c>
      <c r="AY3" s="138"/>
      <c r="AZ3" s="139"/>
      <c r="BA3" s="140"/>
      <c r="BB3" s="13" t="s">
        <v>25</v>
      </c>
      <c r="BC3" s="141"/>
      <c r="BD3" s="142"/>
      <c r="BE3" s="131"/>
      <c r="BF3" s="131"/>
      <c r="BG3" s="131"/>
      <c r="BH3" s="8"/>
    </row>
    <row r="4" spans="1:60" s="1" customFormat="1" ht="13.9" customHeight="1" x14ac:dyDescent="0.25">
      <c r="A4" s="14" t="s">
        <v>26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53"/>
      <c r="Q4" s="3"/>
      <c r="R4" s="155"/>
      <c r="S4" s="155"/>
      <c r="T4" s="155"/>
      <c r="U4" s="4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48"/>
      <c r="AI4" s="148"/>
      <c r="AJ4" s="144"/>
      <c r="AK4" s="145"/>
      <c r="AL4" s="146"/>
      <c r="AM4" s="147"/>
      <c r="AN4" s="5"/>
      <c r="AO4" s="150"/>
      <c r="AP4" s="151"/>
      <c r="AQ4" s="7"/>
      <c r="AR4" s="12">
        <v>0.3</v>
      </c>
      <c r="AS4" s="7"/>
      <c r="AT4" s="12">
        <v>0.1</v>
      </c>
      <c r="AU4" s="7"/>
      <c r="AV4" s="12">
        <v>0.3</v>
      </c>
      <c r="AW4" s="7"/>
      <c r="AX4" s="12">
        <v>0.1</v>
      </c>
      <c r="AY4" s="138"/>
      <c r="AZ4" s="139"/>
      <c r="BA4" s="140"/>
      <c r="BB4" s="12">
        <v>0.3</v>
      </c>
      <c r="BC4" s="141"/>
      <c r="BD4" s="142"/>
      <c r="BE4" s="132" t="s">
        <v>27</v>
      </c>
      <c r="BF4" s="133" t="s">
        <v>28</v>
      </c>
      <c r="BG4" s="134" t="s">
        <v>29</v>
      </c>
      <c r="BH4" s="16"/>
    </row>
    <row r="5" spans="1:60" s="1" customFormat="1" ht="10.15" customHeight="1" x14ac:dyDescent="0.25">
      <c r="A5" s="15"/>
      <c r="M5" s="2"/>
      <c r="N5" s="2"/>
      <c r="O5" s="2"/>
      <c r="P5" s="153"/>
      <c r="Q5" s="3"/>
      <c r="R5" s="155"/>
      <c r="S5" s="155"/>
      <c r="T5" s="155"/>
      <c r="U5" s="4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48"/>
      <c r="AI5" s="148"/>
      <c r="AJ5" s="144"/>
      <c r="AK5" s="145"/>
      <c r="AL5" s="146"/>
      <c r="AM5" s="147"/>
      <c r="AN5" s="5"/>
      <c r="AO5" s="150"/>
      <c r="AP5" s="151"/>
      <c r="AQ5" s="7"/>
      <c r="AR5" s="17">
        <v>0</v>
      </c>
      <c r="AS5" s="18"/>
      <c r="AT5" s="17">
        <v>0</v>
      </c>
      <c r="AU5" s="19"/>
      <c r="AV5" s="17">
        <v>0</v>
      </c>
      <c r="AW5" s="18"/>
      <c r="AX5" s="17">
        <v>0</v>
      </c>
      <c r="AY5" s="138"/>
      <c r="AZ5" s="139"/>
      <c r="BA5" s="140"/>
      <c r="BB5" s="17">
        <v>0</v>
      </c>
      <c r="BC5" s="141"/>
      <c r="BD5" s="142"/>
      <c r="BE5" s="132"/>
      <c r="BF5" s="133"/>
      <c r="BG5" s="134"/>
      <c r="BH5" s="8"/>
    </row>
    <row r="6" spans="1:60" s="1" customFormat="1" ht="130.9" customHeight="1" x14ac:dyDescent="0.25">
      <c r="A6" s="117" t="s">
        <v>30</v>
      </c>
      <c r="B6" s="126" t="s">
        <v>31</v>
      </c>
      <c r="C6" s="127"/>
      <c r="D6" s="127"/>
      <c r="E6" s="127"/>
      <c r="F6" s="127"/>
      <c r="G6" s="128"/>
      <c r="H6" s="20" t="s">
        <v>32</v>
      </c>
      <c r="I6" s="20" t="s">
        <v>33</v>
      </c>
      <c r="J6" s="20" t="s">
        <v>34</v>
      </c>
      <c r="K6" s="20" t="s">
        <v>35</v>
      </c>
      <c r="L6" s="20" t="s">
        <v>36</v>
      </c>
      <c r="M6" s="129" t="s">
        <v>37</v>
      </c>
      <c r="N6" s="129" t="s">
        <v>38</v>
      </c>
      <c r="O6" s="21"/>
      <c r="P6" s="153"/>
      <c r="Q6" s="3"/>
      <c r="R6" s="155"/>
      <c r="S6" s="155"/>
      <c r="T6" s="155"/>
      <c r="U6" s="4"/>
      <c r="V6" s="22" t="s">
        <v>39</v>
      </c>
      <c r="W6" s="5"/>
      <c r="X6" s="22" t="s">
        <v>40</v>
      </c>
      <c r="Y6" s="5"/>
      <c r="Z6" s="22" t="s">
        <v>41</v>
      </c>
      <c r="AA6" s="5"/>
      <c r="AB6" s="22" t="s">
        <v>42</v>
      </c>
      <c r="AC6" s="23"/>
      <c r="AD6" s="22" t="s">
        <v>43</v>
      </c>
      <c r="AE6" s="24"/>
      <c r="AF6" s="22" t="s">
        <v>44</v>
      </c>
      <c r="AG6" s="156" t="s">
        <v>45</v>
      </c>
      <c r="AH6" s="5"/>
      <c r="AI6" s="25" t="s">
        <v>46</v>
      </c>
      <c r="AJ6" s="26" t="s">
        <v>47</v>
      </c>
      <c r="AK6" s="27" t="s">
        <v>47</v>
      </c>
      <c r="AL6" s="28" t="s">
        <v>48</v>
      </c>
      <c r="AM6" s="29"/>
      <c r="AN6" s="30"/>
      <c r="AO6" s="12">
        <v>50</v>
      </c>
      <c r="AP6" s="12">
        <v>35</v>
      </c>
      <c r="AQ6" s="7">
        <v>27.5</v>
      </c>
      <c r="AR6" s="31">
        <f>AR4*AR5</f>
        <v>0</v>
      </c>
      <c r="AS6" s="7">
        <v>23.5</v>
      </c>
      <c r="AT6" s="32">
        <f>AT4*AT5</f>
        <v>0</v>
      </c>
      <c r="AU6" s="7">
        <v>20.5</v>
      </c>
      <c r="AV6" s="33">
        <f>AV4*AV5</f>
        <v>0</v>
      </c>
      <c r="AW6" s="7">
        <v>16.399999999999999</v>
      </c>
      <c r="AX6" s="34">
        <f>AX4*AX5</f>
        <v>0</v>
      </c>
      <c r="AY6" s="12">
        <v>10</v>
      </c>
      <c r="AZ6" s="12">
        <v>5</v>
      </c>
      <c r="BA6" s="12">
        <v>3</v>
      </c>
      <c r="BB6" s="35">
        <f>BB4*BB5</f>
        <v>0</v>
      </c>
      <c r="BC6" s="12">
        <v>2</v>
      </c>
      <c r="BD6" s="12">
        <v>1</v>
      </c>
      <c r="BE6" s="12">
        <v>1</v>
      </c>
      <c r="BF6" s="12">
        <v>2</v>
      </c>
      <c r="BG6" s="12">
        <v>3</v>
      </c>
      <c r="BH6" s="21"/>
    </row>
    <row r="7" spans="1:60" s="1" customFormat="1" ht="19.899999999999999" customHeight="1" x14ac:dyDescent="0.25">
      <c r="A7" s="118"/>
      <c r="B7" s="120" t="s">
        <v>4</v>
      </c>
      <c r="C7" s="121"/>
      <c r="D7" s="121"/>
      <c r="E7" s="121"/>
      <c r="F7" s="121"/>
      <c r="G7" s="122"/>
      <c r="H7" s="117" t="s">
        <v>5</v>
      </c>
      <c r="I7" s="117" t="s">
        <v>6</v>
      </c>
      <c r="J7" s="117" t="s">
        <v>7</v>
      </c>
      <c r="K7" s="117" t="s">
        <v>8</v>
      </c>
      <c r="L7" s="117" t="s">
        <v>9</v>
      </c>
      <c r="M7" s="130"/>
      <c r="N7" s="130"/>
      <c r="O7" s="21"/>
      <c r="P7" s="153"/>
      <c r="Q7" s="3"/>
      <c r="R7" s="155"/>
      <c r="S7" s="155"/>
      <c r="T7" s="155"/>
      <c r="U7" s="4"/>
      <c r="V7" s="36" t="s">
        <v>49</v>
      </c>
      <c r="W7" s="23"/>
      <c r="X7" s="36" t="s">
        <v>50</v>
      </c>
      <c r="Y7" s="23"/>
      <c r="Z7" s="36" t="s">
        <v>51</v>
      </c>
      <c r="AA7" s="23"/>
      <c r="AB7" s="36" t="s">
        <v>52</v>
      </c>
      <c r="AC7" s="23"/>
      <c r="AD7" s="36" t="s">
        <v>53</v>
      </c>
      <c r="AE7" s="24"/>
      <c r="AF7" s="22" t="s">
        <v>54</v>
      </c>
      <c r="AG7" s="156"/>
      <c r="AH7" s="23"/>
      <c r="AI7" s="25" t="s">
        <v>55</v>
      </c>
      <c r="AJ7" s="37" t="s">
        <v>56</v>
      </c>
      <c r="AK7" s="38" t="s">
        <v>57</v>
      </c>
      <c r="AL7" s="39" t="s">
        <v>58</v>
      </c>
      <c r="AM7" s="40" t="s">
        <v>59</v>
      </c>
      <c r="AN7" s="41"/>
      <c r="AO7" s="12"/>
      <c r="AP7" s="12"/>
      <c r="AQ7" s="7"/>
      <c r="AR7" s="42"/>
      <c r="AS7" s="7"/>
      <c r="AT7" s="42"/>
      <c r="AU7" s="7"/>
      <c r="AV7" s="42"/>
      <c r="AW7" s="7"/>
      <c r="AX7" s="42"/>
      <c r="AY7" s="12"/>
      <c r="AZ7" s="12"/>
      <c r="BA7" s="12"/>
      <c r="BB7" s="42"/>
      <c r="BC7" s="12"/>
      <c r="BD7" s="12"/>
      <c r="BE7" s="12"/>
      <c r="BF7" s="12"/>
      <c r="BG7" s="12"/>
      <c r="BH7" s="21"/>
    </row>
    <row r="8" spans="1:60" s="1" customFormat="1" ht="19.899999999999999" customHeight="1" x14ac:dyDescent="0.25">
      <c r="A8" s="118"/>
      <c r="B8" s="120" t="s">
        <v>60</v>
      </c>
      <c r="C8" s="121"/>
      <c r="D8" s="121"/>
      <c r="E8" s="121"/>
      <c r="F8" s="122"/>
      <c r="G8" s="117" t="s">
        <v>61</v>
      </c>
      <c r="H8" s="118"/>
      <c r="I8" s="118"/>
      <c r="J8" s="118"/>
      <c r="K8" s="118"/>
      <c r="L8" s="118"/>
      <c r="M8" s="130"/>
      <c r="N8" s="130"/>
      <c r="O8" s="21"/>
      <c r="P8" s="153"/>
      <c r="Q8" s="3"/>
      <c r="R8" s="155"/>
      <c r="S8" s="155"/>
      <c r="T8" s="155"/>
      <c r="U8" s="4"/>
      <c r="V8" s="43">
        <v>30</v>
      </c>
      <c r="W8" s="44"/>
      <c r="X8" s="43">
        <v>22.5</v>
      </c>
      <c r="Y8" s="44"/>
      <c r="Z8" s="43">
        <v>15</v>
      </c>
      <c r="AA8" s="44"/>
      <c r="AB8" s="43">
        <v>11.25</v>
      </c>
      <c r="AC8" s="45"/>
      <c r="AD8" s="43"/>
      <c r="AE8" s="5"/>
      <c r="AF8" s="5"/>
      <c r="AG8" s="156"/>
      <c r="AH8" s="23"/>
      <c r="AI8" s="25">
        <v>6</v>
      </c>
      <c r="AJ8" s="37" t="s">
        <v>62</v>
      </c>
      <c r="AK8" s="38" t="s">
        <v>62</v>
      </c>
      <c r="AL8" s="39" t="s">
        <v>63</v>
      </c>
      <c r="AM8" s="40" t="s">
        <v>64</v>
      </c>
      <c r="AN8" s="41"/>
      <c r="AO8" s="12"/>
      <c r="AP8" s="12"/>
      <c r="AQ8" s="7"/>
      <c r="AR8" s="42"/>
      <c r="AS8" s="7"/>
      <c r="AT8" s="42"/>
      <c r="AU8" s="7"/>
      <c r="AV8" s="42"/>
      <c r="AW8" s="7"/>
      <c r="AX8" s="42"/>
      <c r="AY8" s="12"/>
      <c r="AZ8" s="12"/>
      <c r="BA8" s="12"/>
      <c r="BB8" s="42"/>
      <c r="BC8" s="12"/>
      <c r="BD8" s="12"/>
      <c r="BE8" s="12"/>
      <c r="BF8" s="12"/>
      <c r="BG8" s="12"/>
      <c r="BH8" s="21"/>
    </row>
    <row r="9" spans="1:60" s="1" customFormat="1" ht="19.899999999999999" customHeight="1" x14ac:dyDescent="0.25">
      <c r="A9" s="119"/>
      <c r="B9" s="46" t="s">
        <v>65</v>
      </c>
      <c r="C9" s="46" t="s">
        <v>66</v>
      </c>
      <c r="D9" s="46" t="s">
        <v>67</v>
      </c>
      <c r="E9" s="46" t="s">
        <v>68</v>
      </c>
      <c r="F9" s="46" t="s">
        <v>69</v>
      </c>
      <c r="G9" s="119"/>
      <c r="H9" s="119"/>
      <c r="I9" s="119"/>
      <c r="J9" s="119"/>
      <c r="K9" s="119"/>
      <c r="L9" s="119"/>
      <c r="M9" s="130"/>
      <c r="N9" s="130"/>
      <c r="O9" s="21"/>
      <c r="P9" s="153"/>
      <c r="Q9" s="3"/>
      <c r="R9" s="155"/>
      <c r="S9" s="155"/>
      <c r="T9" s="155"/>
      <c r="U9" s="47"/>
      <c r="V9" s="48">
        <v>0.4</v>
      </c>
      <c r="W9" s="41"/>
      <c r="X9" s="48">
        <v>0.3</v>
      </c>
      <c r="Y9" s="41"/>
      <c r="Z9" s="48">
        <v>0.2</v>
      </c>
      <c r="AA9" s="41"/>
      <c r="AB9" s="41">
        <v>0.15</v>
      </c>
      <c r="AC9" s="41"/>
      <c r="AD9" s="48">
        <v>0.4</v>
      </c>
      <c r="AE9" s="49"/>
      <c r="AF9" s="48">
        <v>0.3</v>
      </c>
      <c r="AG9" s="156"/>
      <c r="AH9" s="23"/>
      <c r="AI9" s="50">
        <v>0.1</v>
      </c>
      <c r="AJ9" s="37">
        <v>4.5999999999999996</v>
      </c>
      <c r="AK9" s="38">
        <v>4.5999999999999996</v>
      </c>
      <c r="AL9" s="39" t="s">
        <v>70</v>
      </c>
      <c r="AM9" s="40" t="s">
        <v>71</v>
      </c>
      <c r="AN9" s="41"/>
      <c r="AO9" s="12"/>
      <c r="AP9" s="12"/>
      <c r="AQ9" s="7"/>
      <c r="AR9" s="42"/>
      <c r="AS9" s="7"/>
      <c r="AT9" s="42"/>
      <c r="AU9" s="7"/>
      <c r="AV9" s="42"/>
      <c r="AW9" s="7"/>
      <c r="AX9" s="42"/>
      <c r="AY9" s="12"/>
      <c r="AZ9" s="12"/>
      <c r="BA9" s="12"/>
      <c r="BB9" s="42"/>
      <c r="BC9" s="12"/>
      <c r="BD9" s="12"/>
      <c r="BE9" s="12"/>
      <c r="BF9" s="12"/>
      <c r="BG9" s="12"/>
      <c r="BH9" s="21"/>
    </row>
    <row r="10" spans="1:60" s="1" customFormat="1" ht="19.899999999999999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51"/>
      <c r="N10" s="51"/>
      <c r="O10" s="21"/>
      <c r="P10" s="153"/>
      <c r="Q10" s="3"/>
      <c r="R10" s="52"/>
      <c r="S10" s="52"/>
      <c r="T10" s="52"/>
      <c r="U10" s="47"/>
      <c r="V10" s="48"/>
      <c r="W10" s="41"/>
      <c r="X10" s="48"/>
      <c r="Y10" s="41"/>
      <c r="Z10" s="48"/>
      <c r="AA10" s="41"/>
      <c r="AB10" s="41"/>
      <c r="AC10" s="41"/>
      <c r="AD10" s="48"/>
      <c r="AE10" s="49"/>
      <c r="AF10" s="48"/>
      <c r="AG10" s="53"/>
      <c r="AH10" s="23"/>
      <c r="AI10" s="50"/>
      <c r="AJ10" s="37"/>
      <c r="AK10" s="38"/>
      <c r="AL10" s="39"/>
      <c r="AM10" s="40"/>
      <c r="AN10" s="41"/>
      <c r="AO10" s="12"/>
      <c r="AP10" s="12"/>
      <c r="AQ10" s="7"/>
      <c r="AR10" s="42"/>
      <c r="AS10" s="7"/>
      <c r="AT10" s="42"/>
      <c r="AU10" s="7"/>
      <c r="AV10" s="42"/>
      <c r="AW10" s="7"/>
      <c r="AX10" s="42"/>
      <c r="AY10" s="12"/>
      <c r="AZ10" s="12"/>
      <c r="BA10" s="12"/>
      <c r="BB10" s="42"/>
      <c r="BC10" s="12"/>
      <c r="BD10" s="12"/>
      <c r="BE10" s="12"/>
      <c r="BF10" s="12"/>
      <c r="BG10" s="12"/>
      <c r="BH10" s="21"/>
    </row>
    <row r="11" spans="1:60" s="93" customFormat="1" ht="25.15" customHeight="1" x14ac:dyDescent="0.25">
      <c r="A11" s="54" t="s">
        <v>72</v>
      </c>
      <c r="B11" s="55">
        <v>30</v>
      </c>
      <c r="C11" s="55">
        <f>X11</f>
        <v>0</v>
      </c>
      <c r="D11" s="55">
        <f>Z11</f>
        <v>0</v>
      </c>
      <c r="E11" s="55">
        <f>AB11</f>
        <v>0</v>
      </c>
      <c r="F11" s="55">
        <f>AD11</f>
        <v>0</v>
      </c>
      <c r="G11" s="55">
        <f>AF11</f>
        <v>0</v>
      </c>
      <c r="H11" s="55">
        <v>3.1</v>
      </c>
      <c r="I11" s="56">
        <v>4</v>
      </c>
      <c r="J11" s="57">
        <f>AK11</f>
        <v>0</v>
      </c>
      <c r="K11" s="56">
        <f>AL11</f>
        <v>0</v>
      </c>
      <c r="L11" s="58">
        <v>7.97</v>
      </c>
      <c r="M11" s="59">
        <f>SUM(B11:L11)</f>
        <v>45.07</v>
      </c>
      <c r="N11" s="60">
        <v>1</v>
      </c>
      <c r="O11" s="61"/>
      <c r="P11" s="153"/>
      <c r="Q11" s="123"/>
      <c r="R11" s="62"/>
      <c r="S11" s="63"/>
      <c r="T11" s="64"/>
      <c r="U11" s="65">
        <v>0</v>
      </c>
      <c r="V11" s="66">
        <f>U11*V9</f>
        <v>0</v>
      </c>
      <c r="W11" s="65">
        <v>0</v>
      </c>
      <c r="X11" s="67">
        <f>W11*X9</f>
        <v>0</v>
      </c>
      <c r="Y11" s="65">
        <v>0</v>
      </c>
      <c r="Z11" s="67">
        <f>Y11*Z9</f>
        <v>0</v>
      </c>
      <c r="AA11" s="65">
        <v>0</v>
      </c>
      <c r="AB11" s="67">
        <f>AA11*AB9</f>
        <v>0</v>
      </c>
      <c r="AC11" s="65">
        <v>0</v>
      </c>
      <c r="AD11" s="67">
        <f>AC11*AD9</f>
        <v>0</v>
      </c>
      <c r="AE11" s="65">
        <v>0</v>
      </c>
      <c r="AF11" s="67">
        <f>AE11*AF9</f>
        <v>0</v>
      </c>
      <c r="AG11" s="68">
        <f>V11+X11+Z11+AB11+AD11+AF11</f>
        <v>0</v>
      </c>
      <c r="AH11" s="65">
        <v>0</v>
      </c>
      <c r="AI11" s="69">
        <f>AH11*AI9</f>
        <v>0</v>
      </c>
      <c r="AJ11" s="70">
        <v>0</v>
      </c>
      <c r="AK11" s="71">
        <v>0</v>
      </c>
      <c r="AL11" s="72">
        <v>0</v>
      </c>
      <c r="AM11" s="73">
        <v>0</v>
      </c>
      <c r="AN11" s="74"/>
      <c r="AO11" s="75">
        <f>(M11-L11)/100*50</f>
        <v>18.55</v>
      </c>
      <c r="AP11" s="76">
        <f>(M11-L11)/100*35</f>
        <v>12.984999999999999</v>
      </c>
      <c r="AQ11" s="77">
        <f>(M11-L11)/100*27.5</f>
        <v>10.202500000000001</v>
      </c>
      <c r="AR11" s="78">
        <f>(M11-L11)/100*AR6+AQ11</f>
        <v>10.202500000000001</v>
      </c>
      <c r="AS11" s="79">
        <f t="shared" ref="AS11:AS30" si="0">(M11-L11)/100*23.5</f>
        <v>8.7185000000000006</v>
      </c>
      <c r="AT11" s="80">
        <f>(M11-L11)/100*AT6+AS11</f>
        <v>8.7185000000000006</v>
      </c>
      <c r="AU11" s="81">
        <f>(M11-L11)/100*20.5</f>
        <v>7.6055000000000001</v>
      </c>
      <c r="AV11" s="81">
        <f>(M11-L11)/100*AV6+AU11</f>
        <v>7.6055000000000001</v>
      </c>
      <c r="AW11" s="82">
        <f>(M11-L11)/100*16.4</f>
        <v>6.0843999999999996</v>
      </c>
      <c r="AX11" s="82">
        <f>(M11-L11)/100*AX6+AW11</f>
        <v>6.0843999999999996</v>
      </c>
      <c r="AY11" s="83">
        <f>(M11-L11)/100*10</f>
        <v>3.71</v>
      </c>
      <c r="AZ11" s="84">
        <f>(M11-L11)/100*5</f>
        <v>1.855</v>
      </c>
      <c r="BA11" s="85">
        <f>(M11-L11)/100*3</f>
        <v>1.113</v>
      </c>
      <c r="BB11" s="86">
        <f>(M11-L11)/100*BB6</f>
        <v>0</v>
      </c>
      <c r="BC11" s="87">
        <f>(M11-L11)/100*2</f>
        <v>0.74199999999999999</v>
      </c>
      <c r="BD11" s="88">
        <f>(M11-L11)/100*1</f>
        <v>0.371</v>
      </c>
      <c r="BE11" s="89">
        <f>(M11-L11)/100*1</f>
        <v>0.371</v>
      </c>
      <c r="BF11" s="90">
        <f>(M11-L11)/100*2</f>
        <v>0.74199999999999999</v>
      </c>
      <c r="BG11" s="91">
        <f>(M11-L11)/100*3</f>
        <v>1.113</v>
      </c>
      <c r="BH11" s="92"/>
    </row>
    <row r="12" spans="1:60" s="93" customFormat="1" ht="25.15" customHeight="1" x14ac:dyDescent="0.25">
      <c r="A12" s="54" t="s">
        <v>73</v>
      </c>
      <c r="B12" s="55">
        <v>26.8</v>
      </c>
      <c r="C12" s="55">
        <f>X12</f>
        <v>0</v>
      </c>
      <c r="D12" s="55">
        <f>Z12</f>
        <v>0</v>
      </c>
      <c r="E12" s="55">
        <f>AB12</f>
        <v>0</v>
      </c>
      <c r="F12" s="55">
        <f>AD12</f>
        <v>0</v>
      </c>
      <c r="G12" s="55">
        <f>AF12</f>
        <v>0</v>
      </c>
      <c r="H12" s="55">
        <v>2.9</v>
      </c>
      <c r="I12" s="56">
        <f>AJ12</f>
        <v>0</v>
      </c>
      <c r="J12" s="57">
        <f>AK12</f>
        <v>0</v>
      </c>
      <c r="K12" s="56">
        <f>AL12</f>
        <v>0</v>
      </c>
      <c r="L12" s="58">
        <v>10.39</v>
      </c>
      <c r="M12" s="59">
        <f>SUM(B12:L12)</f>
        <v>40.090000000000003</v>
      </c>
      <c r="N12" s="60">
        <v>2</v>
      </c>
      <c r="O12" s="61"/>
      <c r="P12" s="153"/>
      <c r="Q12" s="123"/>
      <c r="R12" s="94"/>
      <c r="S12" s="95"/>
      <c r="T12" s="64"/>
      <c r="U12" s="65">
        <v>0</v>
      </c>
      <c r="V12" s="66">
        <f>U12*V9</f>
        <v>0</v>
      </c>
      <c r="W12" s="65">
        <v>0</v>
      </c>
      <c r="X12" s="67">
        <f>W12*X9</f>
        <v>0</v>
      </c>
      <c r="Y12" s="65">
        <v>0</v>
      </c>
      <c r="Z12" s="67">
        <f>Y12*Z9</f>
        <v>0</v>
      </c>
      <c r="AA12" s="65">
        <v>0</v>
      </c>
      <c r="AB12" s="67">
        <f>AA12*AB9</f>
        <v>0</v>
      </c>
      <c r="AC12" s="65">
        <v>0</v>
      </c>
      <c r="AD12" s="67">
        <f>AC12*AD9</f>
        <v>0</v>
      </c>
      <c r="AE12" s="65">
        <v>0</v>
      </c>
      <c r="AF12" s="67">
        <f>AE12*AF9</f>
        <v>0</v>
      </c>
      <c r="AG12" s="68">
        <f t="shared" ref="AG12:AG30" si="1">V12+X12+Z12+AB12+AD12+AF12</f>
        <v>0</v>
      </c>
      <c r="AH12" s="65">
        <v>0</v>
      </c>
      <c r="AI12" s="69">
        <f>AH12*AI9</f>
        <v>0</v>
      </c>
      <c r="AJ12" s="70">
        <v>0</v>
      </c>
      <c r="AK12" s="71">
        <v>0</v>
      </c>
      <c r="AL12" s="72">
        <v>0</v>
      </c>
      <c r="AM12" s="73">
        <v>0</v>
      </c>
      <c r="AN12" s="74"/>
      <c r="AO12" s="75">
        <f t="shared" ref="AO12:AO30" si="2">(M12-L12)/100*50</f>
        <v>14.850000000000001</v>
      </c>
      <c r="AP12" s="76">
        <f t="shared" ref="AP12:AP30" si="3">(M12-L12)/100*35</f>
        <v>10.395000000000001</v>
      </c>
      <c r="AQ12" s="77">
        <f t="shared" ref="AQ12:AQ30" si="4">(M12-L12)/100*27.5</f>
        <v>8.1675000000000004</v>
      </c>
      <c r="AR12" s="78">
        <f>(M12-L12)/100*AR7+AQ12</f>
        <v>8.1675000000000004</v>
      </c>
      <c r="AS12" s="79">
        <f t="shared" si="0"/>
        <v>6.9795000000000007</v>
      </c>
      <c r="AT12" s="80">
        <f>(M12-L12)/100*AT7+AS12</f>
        <v>6.9795000000000007</v>
      </c>
      <c r="AU12" s="81">
        <f t="shared" ref="AU12:AU30" si="5">(M12-L12)/100*20.5</f>
        <v>6.0885000000000007</v>
      </c>
      <c r="AV12" s="81">
        <f>(M12-L12)/100*AV7+AU12</f>
        <v>6.0885000000000007</v>
      </c>
      <c r="AW12" s="82">
        <f t="shared" ref="AW12:AW30" si="6">(M12-L12)/100*16.4</f>
        <v>4.8708</v>
      </c>
      <c r="AX12" s="82">
        <f>(M12-L12)/100*AX7+AW12</f>
        <v>4.8708</v>
      </c>
      <c r="AY12" s="83">
        <f t="shared" ref="AY12:AY30" si="7">(M12-L12)/100*10</f>
        <v>2.9700000000000006</v>
      </c>
      <c r="AZ12" s="84">
        <f t="shared" ref="AZ12:AZ30" si="8">(M12-L12)/100*5</f>
        <v>1.4850000000000003</v>
      </c>
      <c r="BA12" s="85">
        <f t="shared" ref="BA12:BA30" si="9">(M12-L12)/100*3</f>
        <v>0.89100000000000013</v>
      </c>
      <c r="BB12" s="86">
        <f>(M12-L12)/100*BB7</f>
        <v>0</v>
      </c>
      <c r="BC12" s="87">
        <f t="shared" ref="BC12:BC30" si="10">(M12-L12)/100*2</f>
        <v>0.59400000000000008</v>
      </c>
      <c r="BD12" s="88">
        <f t="shared" ref="BD12:BD30" si="11">(M12-L12)/100*1</f>
        <v>0.29700000000000004</v>
      </c>
      <c r="BE12" s="89">
        <f t="shared" ref="BE12:BE30" si="12">(M12-L12)/100*1</f>
        <v>0.29700000000000004</v>
      </c>
      <c r="BF12" s="90">
        <f t="shared" ref="BF12:BF30" si="13">(M12-L12)/100*2</f>
        <v>0.59400000000000008</v>
      </c>
      <c r="BG12" s="91">
        <f t="shared" ref="BG12:BG30" si="14">(M12-L12)/100*3</f>
        <v>0.89100000000000013</v>
      </c>
      <c r="BH12" s="92"/>
    </row>
    <row r="13" spans="1:60" s="93" customFormat="1" ht="25.15" customHeight="1" x14ac:dyDescent="0.25">
      <c r="A13" s="54" t="s">
        <v>74</v>
      </c>
      <c r="B13" s="55">
        <v>30</v>
      </c>
      <c r="C13" s="55">
        <f>X13</f>
        <v>0</v>
      </c>
      <c r="D13" s="55">
        <f>Z13</f>
        <v>0</v>
      </c>
      <c r="E13" s="55">
        <f>AB13</f>
        <v>0</v>
      </c>
      <c r="F13" s="55">
        <f>AD13</f>
        <v>0</v>
      </c>
      <c r="G13" s="55">
        <f>AF13</f>
        <v>0</v>
      </c>
      <c r="H13" s="55">
        <f>AI13</f>
        <v>0</v>
      </c>
      <c r="I13" s="56">
        <v>4</v>
      </c>
      <c r="J13" s="57">
        <f>AK13</f>
        <v>0</v>
      </c>
      <c r="K13" s="56">
        <f>AL13</f>
        <v>0</v>
      </c>
      <c r="L13" s="58">
        <f>AM13</f>
        <v>0</v>
      </c>
      <c r="M13" s="59">
        <f>SUM(B13:L13)</f>
        <v>34</v>
      </c>
      <c r="N13" s="60">
        <v>3</v>
      </c>
      <c r="O13" s="96"/>
      <c r="P13" s="153"/>
      <c r="Q13" s="123"/>
      <c r="R13" s="62"/>
      <c r="S13" s="95"/>
      <c r="T13" s="64"/>
      <c r="U13" s="65">
        <v>0</v>
      </c>
      <c r="V13" s="66">
        <f>U13*V9</f>
        <v>0</v>
      </c>
      <c r="W13" s="65">
        <v>0</v>
      </c>
      <c r="X13" s="67">
        <f>W13*X9</f>
        <v>0</v>
      </c>
      <c r="Y13" s="65">
        <v>0</v>
      </c>
      <c r="Z13" s="67">
        <f>Y13*Z9</f>
        <v>0</v>
      </c>
      <c r="AA13" s="65">
        <v>0</v>
      </c>
      <c r="AB13" s="67">
        <f>AA13*AB9</f>
        <v>0</v>
      </c>
      <c r="AC13" s="65">
        <v>0</v>
      </c>
      <c r="AD13" s="67">
        <f>AC13*AD9</f>
        <v>0</v>
      </c>
      <c r="AE13" s="65">
        <v>0</v>
      </c>
      <c r="AF13" s="67">
        <f>AE13*AF9</f>
        <v>0</v>
      </c>
      <c r="AG13" s="68">
        <f t="shared" si="1"/>
        <v>0</v>
      </c>
      <c r="AH13" s="65">
        <v>0</v>
      </c>
      <c r="AI13" s="69">
        <f>AH13*AI9</f>
        <v>0</v>
      </c>
      <c r="AJ13" s="70">
        <v>0</v>
      </c>
      <c r="AK13" s="71">
        <v>0</v>
      </c>
      <c r="AL13" s="72">
        <v>0</v>
      </c>
      <c r="AM13" s="73">
        <v>0</v>
      </c>
      <c r="AN13" s="74"/>
      <c r="AO13" s="75">
        <f t="shared" si="2"/>
        <v>17</v>
      </c>
      <c r="AP13" s="76">
        <f t="shared" si="3"/>
        <v>11.9</v>
      </c>
      <c r="AQ13" s="77">
        <f t="shared" si="4"/>
        <v>9.3500000000000014</v>
      </c>
      <c r="AR13" s="78">
        <f>(M13-L13)/100*AR8+AQ13</f>
        <v>9.3500000000000014</v>
      </c>
      <c r="AS13" s="79">
        <f t="shared" si="0"/>
        <v>7.99</v>
      </c>
      <c r="AT13" s="80">
        <f>(M13-L13)/100*AT8+AS13</f>
        <v>7.99</v>
      </c>
      <c r="AU13" s="81">
        <f t="shared" si="5"/>
        <v>6.9700000000000006</v>
      </c>
      <c r="AV13" s="81">
        <f>(M13-L13)/100*AV8+AU13</f>
        <v>6.9700000000000006</v>
      </c>
      <c r="AW13" s="82">
        <f t="shared" si="6"/>
        <v>5.5759999999999996</v>
      </c>
      <c r="AX13" s="82">
        <f>(M13-L13)/100*AX8+AW13</f>
        <v>5.5759999999999996</v>
      </c>
      <c r="AY13" s="83">
        <f t="shared" si="7"/>
        <v>3.4000000000000004</v>
      </c>
      <c r="AZ13" s="84">
        <f t="shared" si="8"/>
        <v>1.7000000000000002</v>
      </c>
      <c r="BA13" s="85">
        <f t="shared" si="9"/>
        <v>1.02</v>
      </c>
      <c r="BB13" s="86">
        <f>(M13-L13)/100*BB8</f>
        <v>0</v>
      </c>
      <c r="BC13" s="87">
        <f t="shared" si="10"/>
        <v>0.68</v>
      </c>
      <c r="BD13" s="88">
        <f t="shared" si="11"/>
        <v>0.34</v>
      </c>
      <c r="BE13" s="89">
        <f t="shared" si="12"/>
        <v>0.34</v>
      </c>
      <c r="BF13" s="90">
        <f t="shared" si="13"/>
        <v>0.68</v>
      </c>
      <c r="BG13" s="91">
        <f t="shared" si="14"/>
        <v>1.02</v>
      </c>
      <c r="BH13" s="92"/>
    </row>
    <row r="14" spans="1:60" s="93" customFormat="1" ht="25.15" customHeight="1" x14ac:dyDescent="0.25">
      <c r="A14" s="54" t="s">
        <v>75</v>
      </c>
      <c r="B14" s="55">
        <v>15.2</v>
      </c>
      <c r="C14" s="55">
        <f>X14</f>
        <v>0</v>
      </c>
      <c r="D14" s="55">
        <f>Z14</f>
        <v>0</v>
      </c>
      <c r="E14" s="55">
        <v>4.2</v>
      </c>
      <c r="F14" s="55">
        <f>AD14</f>
        <v>0</v>
      </c>
      <c r="G14" s="55">
        <f>AF14</f>
        <v>0</v>
      </c>
      <c r="H14" s="55">
        <v>6</v>
      </c>
      <c r="I14" s="56">
        <f>AJ14</f>
        <v>0</v>
      </c>
      <c r="J14" s="57">
        <f>AK14</f>
        <v>0</v>
      </c>
      <c r="K14" s="56">
        <f>AL14</f>
        <v>0</v>
      </c>
      <c r="L14" s="58">
        <v>4</v>
      </c>
      <c r="M14" s="59">
        <f>SUM(B14:L14)</f>
        <v>29.4</v>
      </c>
      <c r="N14" s="60">
        <v>4</v>
      </c>
      <c r="O14" s="96"/>
      <c r="P14" s="153"/>
      <c r="Q14" s="123"/>
      <c r="R14" s="97"/>
      <c r="S14" s="98"/>
      <c r="T14" s="64"/>
      <c r="U14" s="65">
        <v>0</v>
      </c>
      <c r="V14" s="66">
        <f>U14*V9</f>
        <v>0</v>
      </c>
      <c r="W14" s="65">
        <v>0</v>
      </c>
      <c r="X14" s="67">
        <f>W14*X9</f>
        <v>0</v>
      </c>
      <c r="Y14" s="65">
        <v>0</v>
      </c>
      <c r="Z14" s="67">
        <f>Y14*Z9</f>
        <v>0</v>
      </c>
      <c r="AA14" s="65">
        <v>0</v>
      </c>
      <c r="AB14" s="67">
        <f>AA14*AB9</f>
        <v>0</v>
      </c>
      <c r="AC14" s="65">
        <v>0</v>
      </c>
      <c r="AD14" s="67">
        <f>AC14*AD9</f>
        <v>0</v>
      </c>
      <c r="AE14" s="65">
        <v>0</v>
      </c>
      <c r="AF14" s="67">
        <f>AE14*AF9</f>
        <v>0</v>
      </c>
      <c r="AG14" s="68">
        <f t="shared" si="1"/>
        <v>0</v>
      </c>
      <c r="AH14" s="65">
        <v>0</v>
      </c>
      <c r="AI14" s="69">
        <f>AH14*AI9</f>
        <v>0</v>
      </c>
      <c r="AJ14" s="70">
        <v>0</v>
      </c>
      <c r="AK14" s="71">
        <v>0</v>
      </c>
      <c r="AL14" s="72">
        <v>0</v>
      </c>
      <c r="AM14" s="73">
        <v>0</v>
      </c>
      <c r="AN14" s="74"/>
      <c r="AO14" s="75">
        <f t="shared" si="2"/>
        <v>12.7</v>
      </c>
      <c r="AP14" s="76">
        <f t="shared" si="3"/>
        <v>8.89</v>
      </c>
      <c r="AQ14" s="77">
        <f t="shared" si="4"/>
        <v>6.9850000000000003</v>
      </c>
      <c r="AR14" s="78">
        <f>(M14-L14)/100*AR9+AQ14</f>
        <v>6.9850000000000003</v>
      </c>
      <c r="AS14" s="79">
        <f t="shared" si="0"/>
        <v>5.9690000000000003</v>
      </c>
      <c r="AT14" s="80">
        <f>(M14-L14)/100*AT9+AS14</f>
        <v>5.9690000000000003</v>
      </c>
      <c r="AU14" s="81">
        <f t="shared" si="5"/>
        <v>5.2069999999999999</v>
      </c>
      <c r="AV14" s="81">
        <f>(M14-L14)/100*AV9+AU14</f>
        <v>5.2069999999999999</v>
      </c>
      <c r="AW14" s="82">
        <f t="shared" si="6"/>
        <v>4.1655999999999995</v>
      </c>
      <c r="AX14" s="82">
        <f>(M14-L14)/100*AX9+AW14</f>
        <v>4.1655999999999995</v>
      </c>
      <c r="AY14" s="83">
        <f t="shared" si="7"/>
        <v>2.54</v>
      </c>
      <c r="AZ14" s="84">
        <f t="shared" si="8"/>
        <v>1.27</v>
      </c>
      <c r="BA14" s="85">
        <f t="shared" si="9"/>
        <v>0.76200000000000001</v>
      </c>
      <c r="BB14" s="86">
        <f>(M14-L14)/100*BB9</f>
        <v>0</v>
      </c>
      <c r="BC14" s="87">
        <f t="shared" si="10"/>
        <v>0.50800000000000001</v>
      </c>
      <c r="BD14" s="88">
        <f t="shared" si="11"/>
        <v>0.254</v>
      </c>
      <c r="BE14" s="89">
        <f t="shared" si="12"/>
        <v>0.254</v>
      </c>
      <c r="BF14" s="90">
        <f t="shared" si="13"/>
        <v>0.50800000000000001</v>
      </c>
      <c r="BG14" s="91">
        <f t="shared" si="14"/>
        <v>0.76200000000000001</v>
      </c>
      <c r="BH14" s="92"/>
    </row>
    <row r="15" spans="1:60" s="93" customFormat="1" ht="25.15" customHeight="1" x14ac:dyDescent="0.25">
      <c r="A15" s="54" t="s">
        <v>77</v>
      </c>
      <c r="B15" s="55">
        <v>21</v>
      </c>
      <c r="C15" s="55">
        <f>X15</f>
        <v>0</v>
      </c>
      <c r="D15" s="55">
        <f>Z15</f>
        <v>0</v>
      </c>
      <c r="E15" s="55">
        <f>AB15</f>
        <v>0</v>
      </c>
      <c r="F15" s="55">
        <f>AD15</f>
        <v>0</v>
      </c>
      <c r="G15" s="55">
        <f>AF15</f>
        <v>0</v>
      </c>
      <c r="H15" s="55">
        <f>AI15</f>
        <v>0</v>
      </c>
      <c r="I15" s="56">
        <f>AJ15</f>
        <v>0</v>
      </c>
      <c r="J15" s="57">
        <f>AK15</f>
        <v>0</v>
      </c>
      <c r="K15" s="56">
        <f>AL15</f>
        <v>0</v>
      </c>
      <c r="L15" s="58">
        <f>AM15</f>
        <v>0</v>
      </c>
      <c r="M15" s="59">
        <f>SUM(B15:L15)</f>
        <v>21</v>
      </c>
      <c r="N15" s="60">
        <v>5</v>
      </c>
      <c r="O15" s="96"/>
      <c r="P15" s="153"/>
      <c r="Q15" s="123"/>
      <c r="R15" s="62"/>
      <c r="S15" s="95"/>
      <c r="T15" s="64"/>
      <c r="U15" s="65">
        <v>0</v>
      </c>
      <c r="V15" s="66">
        <f>U15*V9</f>
        <v>0</v>
      </c>
      <c r="W15" s="65">
        <v>0</v>
      </c>
      <c r="X15" s="67">
        <f>W15*X9</f>
        <v>0</v>
      </c>
      <c r="Y15" s="65">
        <v>0</v>
      </c>
      <c r="Z15" s="67">
        <f>Y15*Z9</f>
        <v>0</v>
      </c>
      <c r="AA15" s="65">
        <v>0</v>
      </c>
      <c r="AB15" s="67">
        <f>AA15*AB9</f>
        <v>0</v>
      </c>
      <c r="AC15" s="65">
        <v>0</v>
      </c>
      <c r="AD15" s="67">
        <f>AC15*AD9</f>
        <v>0</v>
      </c>
      <c r="AE15" s="65">
        <v>0</v>
      </c>
      <c r="AF15" s="67">
        <f>AE15*AF9</f>
        <v>0</v>
      </c>
      <c r="AG15" s="68">
        <f t="shared" si="1"/>
        <v>0</v>
      </c>
      <c r="AH15" s="65">
        <v>0</v>
      </c>
      <c r="AI15" s="69">
        <f>AH15*AI9</f>
        <v>0</v>
      </c>
      <c r="AJ15" s="70">
        <v>0</v>
      </c>
      <c r="AK15" s="71">
        <v>0</v>
      </c>
      <c r="AL15" s="72">
        <v>0</v>
      </c>
      <c r="AM15" s="73">
        <v>0</v>
      </c>
      <c r="AN15" s="74"/>
      <c r="AO15" s="75">
        <f t="shared" si="2"/>
        <v>10.5</v>
      </c>
      <c r="AP15" s="76">
        <f t="shared" si="3"/>
        <v>7.35</v>
      </c>
      <c r="AQ15" s="77">
        <f t="shared" si="4"/>
        <v>5.7749999999999995</v>
      </c>
      <c r="AR15" s="78">
        <f t="shared" ref="AR15:AR30" si="15">(M15-L15)/100*AR11+AQ15</f>
        <v>7.9175249999999995</v>
      </c>
      <c r="AS15" s="79">
        <f t="shared" si="0"/>
        <v>4.9349999999999996</v>
      </c>
      <c r="AT15" s="80">
        <f t="shared" ref="AT15:AT30" si="16">(M15-L15)/100*AT11+AS15</f>
        <v>6.7658849999999999</v>
      </c>
      <c r="AU15" s="81">
        <f t="shared" si="5"/>
        <v>4.3049999999999997</v>
      </c>
      <c r="AV15" s="81">
        <f t="shared" ref="AV15:AV30" si="17">(M15-L15)/100*AV11+AU15</f>
        <v>5.9021549999999996</v>
      </c>
      <c r="AW15" s="82">
        <f t="shared" si="6"/>
        <v>3.4439999999999995</v>
      </c>
      <c r="AX15" s="82">
        <f t="shared" ref="AX15:AX30" si="18">(M15-L15)/100*AX11+AW15</f>
        <v>4.7217239999999991</v>
      </c>
      <c r="AY15" s="83">
        <f t="shared" si="7"/>
        <v>2.1</v>
      </c>
      <c r="AZ15" s="84">
        <f t="shared" si="8"/>
        <v>1.05</v>
      </c>
      <c r="BA15" s="85">
        <f t="shared" si="9"/>
        <v>0.63</v>
      </c>
      <c r="BB15" s="86">
        <f t="shared" ref="BB15:BB30" si="19">(M15-L15)/100*BB11</f>
        <v>0</v>
      </c>
      <c r="BC15" s="87">
        <f t="shared" si="10"/>
        <v>0.42</v>
      </c>
      <c r="BD15" s="88">
        <f t="shared" si="11"/>
        <v>0.21</v>
      </c>
      <c r="BE15" s="89">
        <f t="shared" si="12"/>
        <v>0.21</v>
      </c>
      <c r="BF15" s="90">
        <f t="shared" si="13"/>
        <v>0.42</v>
      </c>
      <c r="BG15" s="91">
        <f t="shared" si="14"/>
        <v>0.63</v>
      </c>
      <c r="BH15" s="92"/>
    </row>
    <row r="16" spans="1:60" s="93" customFormat="1" ht="25.15" customHeight="1" x14ac:dyDescent="0.25">
      <c r="A16" s="54" t="s">
        <v>78</v>
      </c>
      <c r="B16" s="55">
        <v>11.6</v>
      </c>
      <c r="C16" s="55">
        <f>X16</f>
        <v>0</v>
      </c>
      <c r="D16" s="55">
        <f>Z16</f>
        <v>0</v>
      </c>
      <c r="E16" s="55">
        <v>0.3</v>
      </c>
      <c r="F16" s="55">
        <f>AD16</f>
        <v>0</v>
      </c>
      <c r="G16" s="55">
        <f>AF16</f>
        <v>0</v>
      </c>
      <c r="H16" s="55">
        <v>5.5</v>
      </c>
      <c r="I16" s="56">
        <f>AJ16</f>
        <v>0</v>
      </c>
      <c r="J16" s="57">
        <f>AK16</f>
        <v>0</v>
      </c>
      <c r="K16" s="56">
        <f>AL16</f>
        <v>0</v>
      </c>
      <c r="L16" s="58">
        <v>3.48</v>
      </c>
      <c r="M16" s="59">
        <f>SUM(B16:L16)</f>
        <v>20.88</v>
      </c>
      <c r="N16" s="60">
        <v>6</v>
      </c>
      <c r="O16" s="96"/>
      <c r="P16" s="153"/>
      <c r="Q16" s="123"/>
      <c r="R16" s="62"/>
      <c r="S16" s="95"/>
      <c r="T16" s="64"/>
      <c r="U16" s="65">
        <v>0</v>
      </c>
      <c r="V16" s="66">
        <f>U16*V11</f>
        <v>0</v>
      </c>
      <c r="W16" s="65">
        <v>0</v>
      </c>
      <c r="X16" s="67">
        <f>W16*X11</f>
        <v>0</v>
      </c>
      <c r="Y16" s="65">
        <v>0</v>
      </c>
      <c r="Z16" s="67">
        <f>Y16*Z11</f>
        <v>0</v>
      </c>
      <c r="AA16" s="65">
        <v>0</v>
      </c>
      <c r="AB16" s="67">
        <f>AA16*AB11</f>
        <v>0</v>
      </c>
      <c r="AC16" s="65">
        <v>0</v>
      </c>
      <c r="AD16" s="67">
        <f>AC16*AD11</f>
        <v>0</v>
      </c>
      <c r="AE16" s="65">
        <v>0</v>
      </c>
      <c r="AF16" s="67">
        <f>AE16*AF11</f>
        <v>0</v>
      </c>
      <c r="AG16" s="68">
        <f t="shared" si="1"/>
        <v>0</v>
      </c>
      <c r="AH16" s="65">
        <v>0</v>
      </c>
      <c r="AI16" s="69">
        <f>AH16*AI11</f>
        <v>0</v>
      </c>
      <c r="AJ16" s="70">
        <v>0</v>
      </c>
      <c r="AK16" s="71">
        <v>0</v>
      </c>
      <c r="AL16" s="72">
        <v>0</v>
      </c>
      <c r="AM16" s="73">
        <v>0</v>
      </c>
      <c r="AN16" s="74"/>
      <c r="AO16" s="75">
        <f t="shared" si="2"/>
        <v>8.6999999999999993</v>
      </c>
      <c r="AP16" s="76">
        <f t="shared" si="3"/>
        <v>6.09</v>
      </c>
      <c r="AQ16" s="77">
        <f t="shared" si="4"/>
        <v>4.7849999999999993</v>
      </c>
      <c r="AR16" s="78">
        <f t="shared" si="15"/>
        <v>6.2061449999999994</v>
      </c>
      <c r="AS16" s="79">
        <f t="shared" si="0"/>
        <v>4.0889999999999995</v>
      </c>
      <c r="AT16" s="80">
        <f t="shared" si="16"/>
        <v>5.3034330000000001</v>
      </c>
      <c r="AU16" s="81">
        <f t="shared" si="5"/>
        <v>3.5669999999999997</v>
      </c>
      <c r="AV16" s="81">
        <f t="shared" si="17"/>
        <v>4.6263989999999993</v>
      </c>
      <c r="AW16" s="82">
        <f t="shared" si="6"/>
        <v>2.8535999999999997</v>
      </c>
      <c r="AX16" s="82">
        <f t="shared" si="18"/>
        <v>3.7011191999999995</v>
      </c>
      <c r="AY16" s="83">
        <f t="shared" si="7"/>
        <v>1.7399999999999998</v>
      </c>
      <c r="AZ16" s="84">
        <f t="shared" si="8"/>
        <v>0.86999999999999988</v>
      </c>
      <c r="BA16" s="85">
        <f t="shared" si="9"/>
        <v>0.52200000000000002</v>
      </c>
      <c r="BB16" s="86">
        <f t="shared" si="19"/>
        <v>0</v>
      </c>
      <c r="BC16" s="87">
        <f t="shared" si="10"/>
        <v>0.34799999999999998</v>
      </c>
      <c r="BD16" s="88">
        <f t="shared" si="11"/>
        <v>0.17399999999999999</v>
      </c>
      <c r="BE16" s="89">
        <f t="shared" si="12"/>
        <v>0.17399999999999999</v>
      </c>
      <c r="BF16" s="90">
        <f t="shared" si="13"/>
        <v>0.34799999999999998</v>
      </c>
      <c r="BG16" s="91">
        <f t="shared" si="14"/>
        <v>0.52200000000000002</v>
      </c>
      <c r="BH16" s="92"/>
    </row>
    <row r="17" spans="1:60" s="93" customFormat="1" ht="25.15" customHeight="1" x14ac:dyDescent="0.25">
      <c r="A17" s="54" t="s">
        <v>79</v>
      </c>
      <c r="B17" s="55">
        <v>10.8</v>
      </c>
      <c r="C17" s="55">
        <v>1.2</v>
      </c>
      <c r="D17" s="55">
        <f>Z17</f>
        <v>0</v>
      </c>
      <c r="E17" s="55">
        <v>1.95</v>
      </c>
      <c r="F17" s="55">
        <v>1.2</v>
      </c>
      <c r="G17" s="55">
        <f>AF17</f>
        <v>0</v>
      </c>
      <c r="H17" s="55">
        <v>2.2999999999999998</v>
      </c>
      <c r="I17" s="56">
        <f>AJ17</f>
        <v>0</v>
      </c>
      <c r="J17" s="57">
        <f>AK17</f>
        <v>0</v>
      </c>
      <c r="K17" s="56">
        <v>3.33</v>
      </c>
      <c r="L17" s="58">
        <v>0</v>
      </c>
      <c r="M17" s="59">
        <f>SUM(B17:L17)</f>
        <v>20.78</v>
      </c>
      <c r="N17" s="60">
        <v>7</v>
      </c>
      <c r="O17" s="96"/>
      <c r="P17" s="153"/>
      <c r="Q17" s="123"/>
      <c r="R17" s="62"/>
      <c r="S17" s="95"/>
      <c r="T17" s="64"/>
      <c r="U17" s="65">
        <v>0</v>
      </c>
      <c r="V17" s="66">
        <f>U17*V9</f>
        <v>0</v>
      </c>
      <c r="W17" s="65">
        <v>0</v>
      </c>
      <c r="X17" s="67">
        <f>W17*X9</f>
        <v>0</v>
      </c>
      <c r="Y17" s="65">
        <v>0</v>
      </c>
      <c r="Z17" s="67">
        <f>Y17*Z9</f>
        <v>0</v>
      </c>
      <c r="AA17" s="65">
        <v>0</v>
      </c>
      <c r="AB17" s="67">
        <f>AA17*AB9</f>
        <v>0</v>
      </c>
      <c r="AC17" s="65">
        <v>0</v>
      </c>
      <c r="AD17" s="67">
        <f>AC17*AD9</f>
        <v>0</v>
      </c>
      <c r="AE17" s="65">
        <v>0</v>
      </c>
      <c r="AF17" s="67">
        <f>AE17*AF9</f>
        <v>0</v>
      </c>
      <c r="AG17" s="68">
        <f t="shared" si="1"/>
        <v>0</v>
      </c>
      <c r="AH17" s="65">
        <v>0</v>
      </c>
      <c r="AI17" s="69">
        <f>AH17*AI9</f>
        <v>0</v>
      </c>
      <c r="AJ17" s="70">
        <v>0</v>
      </c>
      <c r="AK17" s="71">
        <v>0</v>
      </c>
      <c r="AL17" s="72">
        <v>0</v>
      </c>
      <c r="AM17" s="73">
        <v>0</v>
      </c>
      <c r="AN17" s="74"/>
      <c r="AO17" s="75">
        <f t="shared" si="2"/>
        <v>10.39</v>
      </c>
      <c r="AP17" s="76">
        <f t="shared" si="3"/>
        <v>7.2730000000000006</v>
      </c>
      <c r="AQ17" s="77">
        <f t="shared" si="4"/>
        <v>5.7145000000000001</v>
      </c>
      <c r="AR17" s="78">
        <f t="shared" si="15"/>
        <v>7.6574300000000006</v>
      </c>
      <c r="AS17" s="79">
        <f t="shared" si="0"/>
        <v>4.8833000000000002</v>
      </c>
      <c r="AT17" s="80">
        <f t="shared" si="16"/>
        <v>6.543622</v>
      </c>
      <c r="AU17" s="81">
        <f t="shared" si="5"/>
        <v>4.2599</v>
      </c>
      <c r="AV17" s="81">
        <f t="shared" si="17"/>
        <v>5.7082660000000001</v>
      </c>
      <c r="AW17" s="82">
        <f t="shared" si="6"/>
        <v>3.4079199999999998</v>
      </c>
      <c r="AX17" s="82">
        <f t="shared" si="18"/>
        <v>4.5666127999999997</v>
      </c>
      <c r="AY17" s="83">
        <f t="shared" si="7"/>
        <v>2.0780000000000003</v>
      </c>
      <c r="AZ17" s="84">
        <f t="shared" si="8"/>
        <v>1.0390000000000001</v>
      </c>
      <c r="BA17" s="85">
        <f t="shared" si="9"/>
        <v>0.62340000000000007</v>
      </c>
      <c r="BB17" s="86">
        <f t="shared" si="19"/>
        <v>0</v>
      </c>
      <c r="BC17" s="87">
        <f t="shared" si="10"/>
        <v>0.41560000000000002</v>
      </c>
      <c r="BD17" s="88">
        <f t="shared" si="11"/>
        <v>0.20780000000000001</v>
      </c>
      <c r="BE17" s="89">
        <f t="shared" si="12"/>
        <v>0.20780000000000001</v>
      </c>
      <c r="BF17" s="90">
        <f t="shared" si="13"/>
        <v>0.41560000000000002</v>
      </c>
      <c r="BG17" s="91">
        <f t="shared" si="14"/>
        <v>0.62340000000000007</v>
      </c>
      <c r="BH17" s="92"/>
    </row>
    <row r="18" spans="1:60" s="93" customFormat="1" ht="25.15" customHeight="1" x14ac:dyDescent="0.25">
      <c r="A18" s="54" t="s">
        <v>80</v>
      </c>
      <c r="B18" s="55">
        <v>14.8</v>
      </c>
      <c r="C18" s="55">
        <f>X18</f>
        <v>0</v>
      </c>
      <c r="D18" s="55">
        <f>Z18</f>
        <v>0</v>
      </c>
      <c r="E18" s="55">
        <f>AB18</f>
        <v>0</v>
      </c>
      <c r="F18" s="55">
        <v>0.8</v>
      </c>
      <c r="G18" s="55">
        <v>2.4</v>
      </c>
      <c r="H18" s="55">
        <v>1.8</v>
      </c>
      <c r="I18" s="56">
        <f>AJ18</f>
        <v>0</v>
      </c>
      <c r="J18" s="57">
        <f>AK18</f>
        <v>0</v>
      </c>
      <c r="K18" s="56">
        <f>AL18</f>
        <v>0</v>
      </c>
      <c r="L18" s="58">
        <f>AM18</f>
        <v>0</v>
      </c>
      <c r="M18" s="59">
        <f>SUM(B18:L18)</f>
        <v>19.8</v>
      </c>
      <c r="N18" s="60">
        <v>8</v>
      </c>
      <c r="O18" s="96"/>
      <c r="P18" s="153"/>
      <c r="Q18" s="3"/>
      <c r="R18" s="62"/>
      <c r="S18" s="95"/>
      <c r="T18" s="64"/>
      <c r="U18" s="65">
        <v>0</v>
      </c>
      <c r="V18" s="66">
        <f>U18*V9</f>
        <v>0</v>
      </c>
      <c r="W18" s="65">
        <v>0</v>
      </c>
      <c r="X18" s="67">
        <f>W18*X9</f>
        <v>0</v>
      </c>
      <c r="Y18" s="65">
        <v>0</v>
      </c>
      <c r="Z18" s="67">
        <f>Y18*Z9</f>
        <v>0</v>
      </c>
      <c r="AA18" s="65">
        <v>0</v>
      </c>
      <c r="AB18" s="67">
        <f>AA18*AB9</f>
        <v>0</v>
      </c>
      <c r="AC18" s="65">
        <v>0</v>
      </c>
      <c r="AD18" s="67">
        <f>AC18*AD9</f>
        <v>0</v>
      </c>
      <c r="AE18" s="65">
        <v>0</v>
      </c>
      <c r="AF18" s="67">
        <f>AE18*AF9</f>
        <v>0</v>
      </c>
      <c r="AG18" s="68">
        <f t="shared" si="1"/>
        <v>0</v>
      </c>
      <c r="AH18" s="65">
        <v>0</v>
      </c>
      <c r="AI18" s="69">
        <f>AH18*AI9</f>
        <v>0</v>
      </c>
      <c r="AJ18" s="70">
        <v>0</v>
      </c>
      <c r="AK18" s="71">
        <v>0</v>
      </c>
      <c r="AL18" s="72">
        <v>0</v>
      </c>
      <c r="AM18" s="73">
        <v>0</v>
      </c>
      <c r="AN18" s="74"/>
      <c r="AO18" s="75">
        <f t="shared" si="2"/>
        <v>9.9</v>
      </c>
      <c r="AP18" s="76">
        <f t="shared" si="3"/>
        <v>6.9300000000000006</v>
      </c>
      <c r="AQ18" s="77">
        <f t="shared" si="4"/>
        <v>5.4450000000000003</v>
      </c>
      <c r="AR18" s="78">
        <f t="shared" si="15"/>
        <v>6.82803</v>
      </c>
      <c r="AS18" s="79">
        <f t="shared" si="0"/>
        <v>4.6530000000000005</v>
      </c>
      <c r="AT18" s="80">
        <f t="shared" si="16"/>
        <v>5.8348620000000011</v>
      </c>
      <c r="AU18" s="81">
        <f t="shared" si="5"/>
        <v>4.0590000000000002</v>
      </c>
      <c r="AV18" s="81">
        <f t="shared" si="17"/>
        <v>5.0899859999999997</v>
      </c>
      <c r="AW18" s="82">
        <f t="shared" si="6"/>
        <v>3.2471999999999999</v>
      </c>
      <c r="AX18" s="82">
        <f t="shared" si="18"/>
        <v>4.0719887999999997</v>
      </c>
      <c r="AY18" s="83">
        <f t="shared" si="7"/>
        <v>1.98</v>
      </c>
      <c r="AZ18" s="84">
        <f t="shared" si="8"/>
        <v>0.99</v>
      </c>
      <c r="BA18" s="85">
        <f t="shared" si="9"/>
        <v>0.59400000000000008</v>
      </c>
      <c r="BB18" s="86">
        <f t="shared" si="19"/>
        <v>0</v>
      </c>
      <c r="BC18" s="87">
        <f t="shared" si="10"/>
        <v>0.39600000000000002</v>
      </c>
      <c r="BD18" s="88">
        <f t="shared" si="11"/>
        <v>0.19800000000000001</v>
      </c>
      <c r="BE18" s="89">
        <f t="shared" si="12"/>
        <v>0.19800000000000001</v>
      </c>
      <c r="BF18" s="90">
        <f t="shared" si="13"/>
        <v>0.39600000000000002</v>
      </c>
      <c r="BG18" s="91">
        <f t="shared" si="14"/>
        <v>0.59400000000000008</v>
      </c>
      <c r="BH18" s="92"/>
    </row>
    <row r="19" spans="1:60" s="93" customFormat="1" ht="25.15" customHeight="1" x14ac:dyDescent="0.25">
      <c r="A19" s="54" t="s">
        <v>81</v>
      </c>
      <c r="B19" s="55">
        <v>13.6</v>
      </c>
      <c r="C19" s="55">
        <f>X19</f>
        <v>0</v>
      </c>
      <c r="D19" s="55">
        <f>Z19</f>
        <v>0</v>
      </c>
      <c r="E19" s="55">
        <v>1.2</v>
      </c>
      <c r="F19" s="55">
        <f>AD19</f>
        <v>0</v>
      </c>
      <c r="G19" s="55">
        <f>AF19</f>
        <v>0</v>
      </c>
      <c r="H19" s="55">
        <v>0.6</v>
      </c>
      <c r="I19" s="56">
        <f>AJ19</f>
        <v>0</v>
      </c>
      <c r="J19" s="57">
        <f>AK19</f>
        <v>0</v>
      </c>
      <c r="K19" s="56">
        <f>AL19</f>
        <v>0</v>
      </c>
      <c r="L19" s="58">
        <v>3.8</v>
      </c>
      <c r="M19" s="59">
        <f>SUM(B19:L19)</f>
        <v>19.2</v>
      </c>
      <c r="N19" s="60">
        <v>9</v>
      </c>
      <c r="O19" s="96"/>
      <c r="P19" s="153"/>
      <c r="Q19" s="3"/>
      <c r="R19" s="62"/>
      <c r="S19" s="95"/>
      <c r="T19" s="64"/>
      <c r="U19" s="65">
        <v>0</v>
      </c>
      <c r="V19" s="66">
        <f>U19*V9</f>
        <v>0</v>
      </c>
      <c r="W19" s="65">
        <v>0</v>
      </c>
      <c r="X19" s="67">
        <f>W19*X9</f>
        <v>0</v>
      </c>
      <c r="Y19" s="65">
        <v>0</v>
      </c>
      <c r="Z19" s="67">
        <f>Y19*Z9</f>
        <v>0</v>
      </c>
      <c r="AA19" s="65">
        <v>0</v>
      </c>
      <c r="AB19" s="67">
        <f>AA19*AB9</f>
        <v>0</v>
      </c>
      <c r="AC19" s="65">
        <v>0</v>
      </c>
      <c r="AD19" s="67">
        <f>AC19*AD9</f>
        <v>0</v>
      </c>
      <c r="AE19" s="65">
        <v>0</v>
      </c>
      <c r="AF19" s="67">
        <f>AE19*AF9</f>
        <v>0</v>
      </c>
      <c r="AG19" s="68">
        <f t="shared" si="1"/>
        <v>0</v>
      </c>
      <c r="AH19" s="65">
        <v>0</v>
      </c>
      <c r="AI19" s="69">
        <f>AH19*AI9</f>
        <v>0</v>
      </c>
      <c r="AJ19" s="70">
        <v>0</v>
      </c>
      <c r="AK19" s="71">
        <v>0</v>
      </c>
      <c r="AL19" s="72">
        <v>0</v>
      </c>
      <c r="AM19" s="73">
        <v>0</v>
      </c>
      <c r="AN19" s="74"/>
      <c r="AO19" s="75">
        <f t="shared" si="2"/>
        <v>7.7</v>
      </c>
      <c r="AP19" s="76">
        <f t="shared" si="3"/>
        <v>5.39</v>
      </c>
      <c r="AQ19" s="77">
        <f t="shared" si="4"/>
        <v>4.2350000000000003</v>
      </c>
      <c r="AR19" s="78">
        <f t="shared" si="15"/>
        <v>5.4542988500000007</v>
      </c>
      <c r="AS19" s="79">
        <f t="shared" si="0"/>
        <v>3.6189999999999998</v>
      </c>
      <c r="AT19" s="80">
        <f t="shared" si="16"/>
        <v>4.66094629</v>
      </c>
      <c r="AU19" s="81">
        <f t="shared" si="5"/>
        <v>3.157</v>
      </c>
      <c r="AV19" s="81">
        <f t="shared" si="17"/>
        <v>4.06593187</v>
      </c>
      <c r="AW19" s="82">
        <f t="shared" si="6"/>
        <v>2.5255999999999998</v>
      </c>
      <c r="AX19" s="82">
        <f t="shared" si="18"/>
        <v>3.2527454959999997</v>
      </c>
      <c r="AY19" s="83">
        <f t="shared" si="7"/>
        <v>1.54</v>
      </c>
      <c r="AZ19" s="84">
        <f t="shared" si="8"/>
        <v>0.77</v>
      </c>
      <c r="BA19" s="85">
        <f t="shared" si="9"/>
        <v>0.46199999999999997</v>
      </c>
      <c r="BB19" s="86">
        <f t="shared" si="19"/>
        <v>0</v>
      </c>
      <c r="BC19" s="87">
        <f t="shared" si="10"/>
        <v>0.308</v>
      </c>
      <c r="BD19" s="88">
        <f t="shared" si="11"/>
        <v>0.154</v>
      </c>
      <c r="BE19" s="89">
        <f t="shared" si="12"/>
        <v>0.154</v>
      </c>
      <c r="BF19" s="90">
        <f t="shared" si="13"/>
        <v>0.308</v>
      </c>
      <c r="BG19" s="91">
        <f t="shared" si="14"/>
        <v>0.46199999999999997</v>
      </c>
      <c r="BH19" s="92"/>
    </row>
    <row r="20" spans="1:60" s="93" customFormat="1" ht="25.15" customHeight="1" x14ac:dyDescent="0.25">
      <c r="A20" s="54" t="s">
        <v>76</v>
      </c>
      <c r="B20" s="55">
        <v>11.2</v>
      </c>
      <c r="C20" s="55">
        <f>X20</f>
        <v>0</v>
      </c>
      <c r="D20" s="55">
        <f>Z20</f>
        <v>0</v>
      </c>
      <c r="E20" s="55">
        <v>2.85</v>
      </c>
      <c r="F20" s="55">
        <f>AD20</f>
        <v>0</v>
      </c>
      <c r="G20" s="55">
        <f>AF20</f>
        <v>0</v>
      </c>
      <c r="H20" s="55">
        <f>AI20</f>
        <v>0</v>
      </c>
      <c r="I20" s="56">
        <f>AJ20</f>
        <v>0</v>
      </c>
      <c r="J20" s="57">
        <f>AK20</f>
        <v>0</v>
      </c>
      <c r="K20" s="56">
        <f>AL20</f>
        <v>0</v>
      </c>
      <c r="L20" s="58">
        <v>4.92</v>
      </c>
      <c r="M20" s="59">
        <f>SUM(B20:L20)</f>
        <v>18.97</v>
      </c>
      <c r="N20" s="60">
        <v>10</v>
      </c>
      <c r="O20" s="96"/>
      <c r="P20" s="153"/>
      <c r="Q20" s="3"/>
      <c r="R20" s="62"/>
      <c r="S20" s="95"/>
      <c r="T20" s="64"/>
      <c r="U20" s="65">
        <v>0</v>
      </c>
      <c r="V20" s="66">
        <f>U20*V10</f>
        <v>0</v>
      </c>
      <c r="W20" s="65">
        <v>0</v>
      </c>
      <c r="X20" s="67">
        <f>W20*X10</f>
        <v>0</v>
      </c>
      <c r="Y20" s="65">
        <v>0</v>
      </c>
      <c r="Z20" s="67">
        <f>Y20*Z10</f>
        <v>0</v>
      </c>
      <c r="AA20" s="65">
        <v>0</v>
      </c>
      <c r="AB20" s="67">
        <f>AA20*AB10</f>
        <v>0</v>
      </c>
      <c r="AC20" s="65">
        <v>0</v>
      </c>
      <c r="AD20" s="67">
        <f>AC20*AD10</f>
        <v>0</v>
      </c>
      <c r="AE20" s="65">
        <v>0</v>
      </c>
      <c r="AF20" s="67">
        <f>AE20*AF10</f>
        <v>0</v>
      </c>
      <c r="AG20" s="68">
        <f t="shared" si="1"/>
        <v>0</v>
      </c>
      <c r="AH20" s="65">
        <v>0</v>
      </c>
      <c r="AI20" s="69">
        <f>AH20*AI10</f>
        <v>0</v>
      </c>
      <c r="AJ20" s="70">
        <v>0</v>
      </c>
      <c r="AK20" s="71">
        <v>0</v>
      </c>
      <c r="AL20" s="72">
        <v>0</v>
      </c>
      <c r="AM20" s="73">
        <v>0</v>
      </c>
      <c r="AN20" s="74"/>
      <c r="AO20" s="75">
        <f t="shared" si="2"/>
        <v>7.0249999999999995</v>
      </c>
      <c r="AP20" s="76">
        <f t="shared" si="3"/>
        <v>4.9174999999999995</v>
      </c>
      <c r="AQ20" s="77">
        <f t="shared" si="4"/>
        <v>3.8637499999999996</v>
      </c>
      <c r="AR20" s="78">
        <f t="shared" si="15"/>
        <v>4.7357133724999994</v>
      </c>
      <c r="AS20" s="79">
        <f t="shared" si="0"/>
        <v>3.3017499999999997</v>
      </c>
      <c r="AT20" s="80">
        <f t="shared" si="16"/>
        <v>4.0468823364999995</v>
      </c>
      <c r="AU20" s="81">
        <f t="shared" si="5"/>
        <v>2.8802499999999998</v>
      </c>
      <c r="AV20" s="81">
        <f t="shared" si="17"/>
        <v>3.5302590594999996</v>
      </c>
      <c r="AW20" s="82">
        <f t="shared" si="6"/>
        <v>2.3041999999999994</v>
      </c>
      <c r="AX20" s="82">
        <f t="shared" si="18"/>
        <v>2.8242072475999991</v>
      </c>
      <c r="AY20" s="83">
        <f t="shared" si="7"/>
        <v>1.4049999999999998</v>
      </c>
      <c r="AZ20" s="84">
        <f t="shared" si="8"/>
        <v>0.7024999999999999</v>
      </c>
      <c r="BA20" s="85">
        <f t="shared" si="9"/>
        <v>0.42149999999999999</v>
      </c>
      <c r="BB20" s="86">
        <f t="shared" si="19"/>
        <v>0</v>
      </c>
      <c r="BC20" s="87">
        <f t="shared" si="10"/>
        <v>0.28099999999999997</v>
      </c>
      <c r="BD20" s="88">
        <f t="shared" si="11"/>
        <v>0.14049999999999999</v>
      </c>
      <c r="BE20" s="89">
        <f t="shared" si="12"/>
        <v>0.14049999999999999</v>
      </c>
      <c r="BF20" s="90">
        <f t="shared" si="13"/>
        <v>0.28099999999999997</v>
      </c>
      <c r="BG20" s="91">
        <f t="shared" si="14"/>
        <v>0.42149999999999999</v>
      </c>
      <c r="BH20" s="92"/>
    </row>
    <row r="21" spans="1:60" s="93" customFormat="1" ht="25.15" customHeight="1" x14ac:dyDescent="0.25">
      <c r="A21" s="54" t="s">
        <v>82</v>
      </c>
      <c r="B21" s="55">
        <v>10</v>
      </c>
      <c r="C21" s="55">
        <f>X21</f>
        <v>0</v>
      </c>
      <c r="D21" s="55">
        <f>Z21</f>
        <v>0</v>
      </c>
      <c r="E21" s="55">
        <f>AB21</f>
        <v>0</v>
      </c>
      <c r="F21" s="55">
        <f>AD21</f>
        <v>0</v>
      </c>
      <c r="G21" s="55">
        <f>AF21</f>
        <v>0</v>
      </c>
      <c r="H21" s="55">
        <v>3.3</v>
      </c>
      <c r="I21" s="56">
        <f>AJ21</f>
        <v>0</v>
      </c>
      <c r="J21" s="57">
        <f>AK21</f>
        <v>0</v>
      </c>
      <c r="K21" s="56">
        <f>AL21</f>
        <v>0</v>
      </c>
      <c r="L21" s="58">
        <v>4.6500000000000004</v>
      </c>
      <c r="M21" s="59">
        <f>SUM(B21:L21)</f>
        <v>17.950000000000003</v>
      </c>
      <c r="N21" s="60">
        <v>11</v>
      </c>
      <c r="O21" s="96"/>
      <c r="P21" s="153"/>
      <c r="Q21" s="3"/>
      <c r="R21" s="62"/>
      <c r="S21" s="95"/>
      <c r="T21" s="64"/>
      <c r="U21" s="65">
        <v>0</v>
      </c>
      <c r="V21" s="66">
        <f t="shared" ref="V21:V30" si="20">U21*V11</f>
        <v>0</v>
      </c>
      <c r="W21" s="65">
        <v>0</v>
      </c>
      <c r="X21" s="67">
        <f t="shared" ref="X21:X30" si="21">W21*X11</f>
        <v>0</v>
      </c>
      <c r="Y21" s="65">
        <v>0</v>
      </c>
      <c r="Z21" s="67">
        <f t="shared" ref="Z21:Z30" si="22">Y21*Z11</f>
        <v>0</v>
      </c>
      <c r="AA21" s="65">
        <v>0</v>
      </c>
      <c r="AB21" s="67">
        <f t="shared" ref="AB21:AB30" si="23">AA21*AB11</f>
        <v>0</v>
      </c>
      <c r="AC21" s="65">
        <v>0</v>
      </c>
      <c r="AD21" s="67">
        <f t="shared" ref="AD21:AD30" si="24">AC21*AD11</f>
        <v>0</v>
      </c>
      <c r="AE21" s="65">
        <v>0</v>
      </c>
      <c r="AF21" s="67">
        <f t="shared" ref="AF21:AF30" si="25">AE21*AF11</f>
        <v>0</v>
      </c>
      <c r="AG21" s="68">
        <f t="shared" si="1"/>
        <v>0</v>
      </c>
      <c r="AH21" s="65">
        <v>0</v>
      </c>
      <c r="AI21" s="69">
        <f t="shared" ref="AI21:AI30" si="26">AH21*AI11</f>
        <v>0</v>
      </c>
      <c r="AJ21" s="70">
        <v>0</v>
      </c>
      <c r="AK21" s="71">
        <v>0</v>
      </c>
      <c r="AL21" s="72">
        <v>0</v>
      </c>
      <c r="AM21" s="73">
        <v>0</v>
      </c>
      <c r="AN21" s="74"/>
      <c r="AO21" s="75">
        <f t="shared" si="2"/>
        <v>6.6500000000000021</v>
      </c>
      <c r="AP21" s="76">
        <f t="shared" si="3"/>
        <v>4.6550000000000011</v>
      </c>
      <c r="AQ21" s="77">
        <f t="shared" si="4"/>
        <v>3.6575000000000011</v>
      </c>
      <c r="AR21" s="78">
        <f t="shared" si="15"/>
        <v>4.6759381900000019</v>
      </c>
      <c r="AS21" s="79">
        <f t="shared" si="0"/>
        <v>3.1255000000000006</v>
      </c>
      <c r="AT21" s="80">
        <f t="shared" si="16"/>
        <v>3.9958017260000007</v>
      </c>
      <c r="AU21" s="81">
        <f t="shared" si="5"/>
        <v>2.7265000000000006</v>
      </c>
      <c r="AV21" s="81">
        <f t="shared" si="17"/>
        <v>3.485699378000001</v>
      </c>
      <c r="AW21" s="82">
        <f t="shared" si="6"/>
        <v>2.1812000000000005</v>
      </c>
      <c r="AX21" s="82">
        <f t="shared" si="18"/>
        <v>2.7885595024000005</v>
      </c>
      <c r="AY21" s="83">
        <f t="shared" si="7"/>
        <v>1.3300000000000003</v>
      </c>
      <c r="AZ21" s="84">
        <f t="shared" si="8"/>
        <v>0.66500000000000015</v>
      </c>
      <c r="BA21" s="85">
        <f t="shared" si="9"/>
        <v>0.39900000000000013</v>
      </c>
      <c r="BB21" s="86">
        <f t="shared" si="19"/>
        <v>0</v>
      </c>
      <c r="BC21" s="87">
        <f t="shared" si="10"/>
        <v>0.26600000000000007</v>
      </c>
      <c r="BD21" s="88">
        <f t="shared" si="11"/>
        <v>0.13300000000000003</v>
      </c>
      <c r="BE21" s="89">
        <f t="shared" si="12"/>
        <v>0.13300000000000003</v>
      </c>
      <c r="BF21" s="90">
        <f t="shared" si="13"/>
        <v>0.26600000000000007</v>
      </c>
      <c r="BG21" s="91">
        <f t="shared" si="14"/>
        <v>0.39900000000000013</v>
      </c>
      <c r="BH21" s="92"/>
    </row>
    <row r="22" spans="1:60" s="93" customFormat="1" ht="25.15" customHeight="1" x14ac:dyDescent="0.25">
      <c r="A22" s="54" t="s">
        <v>83</v>
      </c>
      <c r="B22" s="55">
        <v>2.4</v>
      </c>
      <c r="C22" s="55">
        <f>X22</f>
        <v>0</v>
      </c>
      <c r="D22" s="55">
        <f>Z22</f>
        <v>0</v>
      </c>
      <c r="E22" s="55">
        <v>6.3</v>
      </c>
      <c r="F22" s="55">
        <f>AD22</f>
        <v>0</v>
      </c>
      <c r="G22" s="55">
        <f>AF22</f>
        <v>0</v>
      </c>
      <c r="H22" s="55">
        <v>3.7</v>
      </c>
      <c r="I22" s="56">
        <f>AJ22</f>
        <v>0</v>
      </c>
      <c r="J22" s="57">
        <f>AK22</f>
        <v>0</v>
      </c>
      <c r="K22" s="56">
        <f>AL22</f>
        <v>0</v>
      </c>
      <c r="L22" s="58">
        <v>2.56</v>
      </c>
      <c r="M22" s="59">
        <f>SUM(B22:L22)</f>
        <v>14.959999999999999</v>
      </c>
      <c r="N22" s="60">
        <v>12</v>
      </c>
      <c r="O22" s="96"/>
      <c r="P22" s="153"/>
      <c r="Q22" s="3"/>
      <c r="R22" s="62"/>
      <c r="S22" s="95"/>
      <c r="T22" s="64"/>
      <c r="U22" s="65">
        <v>0</v>
      </c>
      <c r="V22" s="66">
        <f t="shared" si="20"/>
        <v>0</v>
      </c>
      <c r="W22" s="65">
        <v>0</v>
      </c>
      <c r="X22" s="67">
        <f t="shared" si="21"/>
        <v>0</v>
      </c>
      <c r="Y22" s="65">
        <v>0</v>
      </c>
      <c r="Z22" s="67">
        <f t="shared" si="22"/>
        <v>0</v>
      </c>
      <c r="AA22" s="65">
        <v>0</v>
      </c>
      <c r="AB22" s="67">
        <f t="shared" si="23"/>
        <v>0</v>
      </c>
      <c r="AC22" s="65">
        <v>0</v>
      </c>
      <c r="AD22" s="67">
        <f t="shared" si="24"/>
        <v>0</v>
      </c>
      <c r="AE22" s="65">
        <v>0</v>
      </c>
      <c r="AF22" s="67">
        <f t="shared" si="25"/>
        <v>0</v>
      </c>
      <c r="AG22" s="68">
        <f t="shared" si="1"/>
        <v>0</v>
      </c>
      <c r="AH22" s="65">
        <v>0</v>
      </c>
      <c r="AI22" s="69">
        <f t="shared" si="26"/>
        <v>0</v>
      </c>
      <c r="AJ22" s="70">
        <v>0</v>
      </c>
      <c r="AK22" s="71">
        <v>0</v>
      </c>
      <c r="AL22" s="72">
        <v>0</v>
      </c>
      <c r="AM22" s="73">
        <v>0</v>
      </c>
      <c r="AN22" s="74"/>
      <c r="AO22" s="75">
        <f t="shared" si="2"/>
        <v>6.1999999999999993</v>
      </c>
      <c r="AP22" s="76">
        <f t="shared" si="3"/>
        <v>4.34</v>
      </c>
      <c r="AQ22" s="77">
        <f t="shared" si="4"/>
        <v>3.4099999999999997</v>
      </c>
      <c r="AR22" s="78">
        <f t="shared" si="15"/>
        <v>4.2566757199999996</v>
      </c>
      <c r="AS22" s="79">
        <f t="shared" si="0"/>
        <v>2.9139999999999997</v>
      </c>
      <c r="AT22" s="80">
        <f t="shared" si="16"/>
        <v>3.6375228879999999</v>
      </c>
      <c r="AU22" s="81">
        <f t="shared" si="5"/>
        <v>2.5419999999999998</v>
      </c>
      <c r="AV22" s="81">
        <f t="shared" si="17"/>
        <v>3.1731582639999996</v>
      </c>
      <c r="AW22" s="82">
        <f t="shared" si="6"/>
        <v>2.0335999999999994</v>
      </c>
      <c r="AX22" s="82">
        <f t="shared" si="18"/>
        <v>2.5385266111999991</v>
      </c>
      <c r="AY22" s="83">
        <f t="shared" si="7"/>
        <v>1.2399999999999998</v>
      </c>
      <c r="AZ22" s="84">
        <f t="shared" si="8"/>
        <v>0.61999999999999988</v>
      </c>
      <c r="BA22" s="85">
        <f t="shared" si="9"/>
        <v>0.37199999999999994</v>
      </c>
      <c r="BB22" s="86">
        <f t="shared" si="19"/>
        <v>0</v>
      </c>
      <c r="BC22" s="87">
        <f t="shared" si="10"/>
        <v>0.24799999999999997</v>
      </c>
      <c r="BD22" s="88">
        <f t="shared" si="11"/>
        <v>0.12399999999999999</v>
      </c>
      <c r="BE22" s="89">
        <f t="shared" si="12"/>
        <v>0.12399999999999999</v>
      </c>
      <c r="BF22" s="90">
        <f t="shared" si="13"/>
        <v>0.24799999999999997</v>
      </c>
      <c r="BG22" s="91">
        <f t="shared" si="14"/>
        <v>0.37199999999999994</v>
      </c>
      <c r="BH22" s="92"/>
    </row>
    <row r="23" spans="1:60" s="93" customFormat="1" ht="25.15" customHeight="1" x14ac:dyDescent="0.25">
      <c r="A23" s="54" t="s">
        <v>84</v>
      </c>
      <c r="B23" s="55">
        <v>6.8</v>
      </c>
      <c r="C23" s="55">
        <f>X23</f>
        <v>0</v>
      </c>
      <c r="D23" s="55">
        <f>Z23</f>
        <v>0</v>
      </c>
      <c r="E23" s="55">
        <f>AB23</f>
        <v>0</v>
      </c>
      <c r="F23" s="55">
        <f>AD23</f>
        <v>0</v>
      </c>
      <c r="G23" s="55">
        <v>3.6</v>
      </c>
      <c r="H23" s="55">
        <v>4.5</v>
      </c>
      <c r="I23" s="56">
        <f>AJ23</f>
        <v>0</v>
      </c>
      <c r="J23" s="57">
        <f>AK23</f>
        <v>0</v>
      </c>
      <c r="K23" s="56">
        <f>AL23</f>
        <v>0</v>
      </c>
      <c r="L23" s="58">
        <f>AM23</f>
        <v>0</v>
      </c>
      <c r="M23" s="59">
        <f>SUM(B23:L23)</f>
        <v>14.9</v>
      </c>
      <c r="N23" s="60">
        <v>13</v>
      </c>
      <c r="O23" s="96"/>
      <c r="P23" s="153"/>
      <c r="Q23" s="3"/>
      <c r="R23" s="62"/>
      <c r="S23" s="95"/>
      <c r="T23" s="64"/>
      <c r="U23" s="65">
        <v>0</v>
      </c>
      <c r="V23" s="66">
        <f t="shared" si="20"/>
        <v>0</v>
      </c>
      <c r="W23" s="65">
        <v>0</v>
      </c>
      <c r="X23" s="67">
        <f t="shared" si="21"/>
        <v>0</v>
      </c>
      <c r="Y23" s="65">
        <v>0</v>
      </c>
      <c r="Z23" s="67">
        <f t="shared" si="22"/>
        <v>0</v>
      </c>
      <c r="AA23" s="65">
        <v>0</v>
      </c>
      <c r="AB23" s="67">
        <f t="shared" si="23"/>
        <v>0</v>
      </c>
      <c r="AC23" s="65">
        <v>0</v>
      </c>
      <c r="AD23" s="67">
        <f t="shared" si="24"/>
        <v>0</v>
      </c>
      <c r="AE23" s="65">
        <v>0</v>
      </c>
      <c r="AF23" s="67">
        <f t="shared" si="25"/>
        <v>0</v>
      </c>
      <c r="AG23" s="68">
        <f t="shared" si="1"/>
        <v>0</v>
      </c>
      <c r="AH23" s="65">
        <v>0</v>
      </c>
      <c r="AI23" s="69">
        <f t="shared" si="26"/>
        <v>0</v>
      </c>
      <c r="AJ23" s="70">
        <v>0</v>
      </c>
      <c r="AK23" s="71">
        <v>0</v>
      </c>
      <c r="AL23" s="72">
        <v>0</v>
      </c>
      <c r="AM23" s="73">
        <v>0</v>
      </c>
      <c r="AN23" s="74"/>
      <c r="AO23" s="75">
        <f t="shared" si="2"/>
        <v>7.4499999999999993</v>
      </c>
      <c r="AP23" s="76">
        <f t="shared" si="3"/>
        <v>5.2149999999999999</v>
      </c>
      <c r="AQ23" s="77">
        <f t="shared" si="4"/>
        <v>4.0975000000000001</v>
      </c>
      <c r="AR23" s="78">
        <f t="shared" si="15"/>
        <v>4.9101905286500003</v>
      </c>
      <c r="AS23" s="79">
        <f t="shared" si="0"/>
        <v>3.5015000000000001</v>
      </c>
      <c r="AT23" s="80">
        <f t="shared" si="16"/>
        <v>4.1959809972100004</v>
      </c>
      <c r="AU23" s="81">
        <f t="shared" si="5"/>
        <v>3.0545</v>
      </c>
      <c r="AV23" s="81">
        <f t="shared" si="17"/>
        <v>3.66032384863</v>
      </c>
      <c r="AW23" s="82">
        <f t="shared" si="6"/>
        <v>2.4435999999999996</v>
      </c>
      <c r="AX23" s="82">
        <f t="shared" si="18"/>
        <v>2.9282590789039995</v>
      </c>
      <c r="AY23" s="83">
        <f t="shared" si="7"/>
        <v>1.49</v>
      </c>
      <c r="AZ23" s="84">
        <f t="shared" si="8"/>
        <v>0.745</v>
      </c>
      <c r="BA23" s="85">
        <f t="shared" si="9"/>
        <v>0.44699999999999995</v>
      </c>
      <c r="BB23" s="86">
        <f t="shared" si="19"/>
        <v>0</v>
      </c>
      <c r="BC23" s="87">
        <f t="shared" si="10"/>
        <v>0.29799999999999999</v>
      </c>
      <c r="BD23" s="88">
        <f t="shared" si="11"/>
        <v>0.14899999999999999</v>
      </c>
      <c r="BE23" s="89">
        <f t="shared" si="12"/>
        <v>0.14899999999999999</v>
      </c>
      <c r="BF23" s="90">
        <f t="shared" si="13"/>
        <v>0.29799999999999999</v>
      </c>
      <c r="BG23" s="91">
        <f t="shared" si="14"/>
        <v>0.44699999999999995</v>
      </c>
      <c r="BH23" s="92"/>
    </row>
    <row r="24" spans="1:60" s="93" customFormat="1" ht="25.15" customHeight="1" x14ac:dyDescent="0.25">
      <c r="A24" s="54" t="s">
        <v>85</v>
      </c>
      <c r="B24" s="55">
        <v>8</v>
      </c>
      <c r="C24" s="55">
        <f>X24</f>
        <v>0</v>
      </c>
      <c r="D24" s="55">
        <f>Z24</f>
        <v>0</v>
      </c>
      <c r="E24" s="55">
        <v>0.9</v>
      </c>
      <c r="F24" s="55">
        <f>AD24</f>
        <v>0</v>
      </c>
      <c r="G24" s="55">
        <f>AF24</f>
        <v>0</v>
      </c>
      <c r="H24" s="55">
        <v>0.7</v>
      </c>
      <c r="I24" s="56">
        <f>AJ24</f>
        <v>0</v>
      </c>
      <c r="J24" s="57">
        <f>AK24</f>
        <v>0</v>
      </c>
      <c r="K24" s="56">
        <f>AL24</f>
        <v>0</v>
      </c>
      <c r="L24" s="58">
        <f>AM24</f>
        <v>0</v>
      </c>
      <c r="M24" s="59">
        <f>SUM(B24:L24)</f>
        <v>9.6</v>
      </c>
      <c r="N24" s="60">
        <v>14</v>
      </c>
      <c r="O24" s="96"/>
      <c r="P24" s="153"/>
      <c r="Q24" s="3"/>
      <c r="R24" s="62"/>
      <c r="S24" s="95"/>
      <c r="T24" s="64"/>
      <c r="U24" s="65">
        <v>0</v>
      </c>
      <c r="V24" s="66">
        <f t="shared" si="20"/>
        <v>0</v>
      </c>
      <c r="W24" s="65">
        <v>0</v>
      </c>
      <c r="X24" s="67">
        <f t="shared" si="21"/>
        <v>0</v>
      </c>
      <c r="Y24" s="65">
        <v>0</v>
      </c>
      <c r="Z24" s="67">
        <f t="shared" si="22"/>
        <v>0</v>
      </c>
      <c r="AA24" s="65">
        <v>0</v>
      </c>
      <c r="AB24" s="67">
        <f t="shared" si="23"/>
        <v>0</v>
      </c>
      <c r="AC24" s="65">
        <v>0</v>
      </c>
      <c r="AD24" s="67">
        <f t="shared" si="24"/>
        <v>0</v>
      </c>
      <c r="AE24" s="65">
        <v>0</v>
      </c>
      <c r="AF24" s="67">
        <f t="shared" si="25"/>
        <v>0</v>
      </c>
      <c r="AG24" s="68">
        <f t="shared" si="1"/>
        <v>0</v>
      </c>
      <c r="AH24" s="65">
        <v>0</v>
      </c>
      <c r="AI24" s="69">
        <f t="shared" si="26"/>
        <v>0</v>
      </c>
      <c r="AJ24" s="70">
        <v>0</v>
      </c>
      <c r="AK24" s="71">
        <v>0</v>
      </c>
      <c r="AL24" s="72">
        <v>0</v>
      </c>
      <c r="AM24" s="73">
        <v>0</v>
      </c>
      <c r="AN24" s="74"/>
      <c r="AO24" s="75">
        <f t="shared" si="2"/>
        <v>4.8</v>
      </c>
      <c r="AP24" s="76">
        <f t="shared" si="3"/>
        <v>3.36</v>
      </c>
      <c r="AQ24" s="77">
        <f t="shared" si="4"/>
        <v>2.64</v>
      </c>
      <c r="AR24" s="78">
        <f t="shared" si="15"/>
        <v>3.0946284837600002</v>
      </c>
      <c r="AS24" s="79">
        <f t="shared" si="0"/>
        <v>2.2560000000000002</v>
      </c>
      <c r="AT24" s="80">
        <f t="shared" si="16"/>
        <v>2.6445007043040003</v>
      </c>
      <c r="AU24" s="81">
        <f t="shared" si="5"/>
        <v>1.968</v>
      </c>
      <c r="AV24" s="81">
        <f t="shared" si="17"/>
        <v>2.306904869712</v>
      </c>
      <c r="AW24" s="82">
        <f t="shared" si="6"/>
        <v>1.5743999999999998</v>
      </c>
      <c r="AX24" s="82">
        <f t="shared" si="18"/>
        <v>1.8455238957695999</v>
      </c>
      <c r="AY24" s="83">
        <f t="shared" si="7"/>
        <v>0.96</v>
      </c>
      <c r="AZ24" s="84">
        <f t="shared" si="8"/>
        <v>0.48</v>
      </c>
      <c r="BA24" s="85">
        <f t="shared" si="9"/>
        <v>0.28800000000000003</v>
      </c>
      <c r="BB24" s="86">
        <f t="shared" si="19"/>
        <v>0</v>
      </c>
      <c r="BC24" s="87">
        <f t="shared" si="10"/>
        <v>0.192</v>
      </c>
      <c r="BD24" s="88">
        <f t="shared" si="11"/>
        <v>9.6000000000000002E-2</v>
      </c>
      <c r="BE24" s="89">
        <f t="shared" si="12"/>
        <v>9.6000000000000002E-2</v>
      </c>
      <c r="BF24" s="90">
        <f t="shared" si="13"/>
        <v>0.192</v>
      </c>
      <c r="BG24" s="91">
        <f t="shared" si="14"/>
        <v>0.28800000000000003</v>
      </c>
      <c r="BH24" s="92"/>
    </row>
    <row r="25" spans="1:60" s="93" customFormat="1" ht="25.15" customHeight="1" x14ac:dyDescent="0.25">
      <c r="A25" s="54" t="s">
        <v>86</v>
      </c>
      <c r="B25" s="55">
        <v>7.6</v>
      </c>
      <c r="C25" s="55">
        <f>X25</f>
        <v>0</v>
      </c>
      <c r="D25" s="55">
        <f>Z25</f>
        <v>0</v>
      </c>
      <c r="E25" s="55">
        <f>AB25</f>
        <v>0</v>
      </c>
      <c r="F25" s="55">
        <f>AD25</f>
        <v>0</v>
      </c>
      <c r="G25" s="55">
        <f>AF25</f>
        <v>0</v>
      </c>
      <c r="H25" s="55">
        <v>2</v>
      </c>
      <c r="I25" s="56">
        <f>AJ25</f>
        <v>0</v>
      </c>
      <c r="J25" s="57">
        <f>AK25</f>
        <v>0</v>
      </c>
      <c r="K25" s="56">
        <f>AL25</f>
        <v>0</v>
      </c>
      <c r="L25" s="58">
        <f>AM25</f>
        <v>0</v>
      </c>
      <c r="M25" s="59">
        <f>SUM(B25:L25)</f>
        <v>9.6</v>
      </c>
      <c r="N25" s="60">
        <v>15</v>
      </c>
      <c r="O25" s="96"/>
      <c r="P25" s="153"/>
      <c r="Q25" s="3"/>
      <c r="R25" s="62"/>
      <c r="S25" s="95"/>
      <c r="T25" s="64"/>
      <c r="U25" s="65">
        <v>0</v>
      </c>
      <c r="V25" s="66">
        <f t="shared" si="20"/>
        <v>0</v>
      </c>
      <c r="W25" s="65">
        <v>0</v>
      </c>
      <c r="X25" s="67">
        <f t="shared" si="21"/>
        <v>0</v>
      </c>
      <c r="Y25" s="65">
        <v>0</v>
      </c>
      <c r="Z25" s="67">
        <f t="shared" si="22"/>
        <v>0</v>
      </c>
      <c r="AA25" s="65">
        <v>0</v>
      </c>
      <c r="AB25" s="67">
        <f t="shared" si="23"/>
        <v>0</v>
      </c>
      <c r="AC25" s="65">
        <v>0</v>
      </c>
      <c r="AD25" s="67">
        <f t="shared" si="24"/>
        <v>0</v>
      </c>
      <c r="AE25" s="65">
        <v>0</v>
      </c>
      <c r="AF25" s="67">
        <f t="shared" si="25"/>
        <v>0</v>
      </c>
      <c r="AG25" s="68">
        <f t="shared" si="1"/>
        <v>0</v>
      </c>
      <c r="AH25" s="65">
        <v>0</v>
      </c>
      <c r="AI25" s="69">
        <f t="shared" si="26"/>
        <v>0</v>
      </c>
      <c r="AJ25" s="70">
        <v>0</v>
      </c>
      <c r="AK25" s="71">
        <v>0</v>
      </c>
      <c r="AL25" s="72">
        <v>0</v>
      </c>
      <c r="AM25" s="73">
        <v>0</v>
      </c>
      <c r="AN25" s="74"/>
      <c r="AO25" s="75">
        <f t="shared" si="2"/>
        <v>4.8</v>
      </c>
      <c r="AP25" s="76">
        <f t="shared" si="3"/>
        <v>3.36</v>
      </c>
      <c r="AQ25" s="77">
        <f t="shared" si="4"/>
        <v>2.64</v>
      </c>
      <c r="AR25" s="78">
        <f t="shared" si="15"/>
        <v>3.0888900662400003</v>
      </c>
      <c r="AS25" s="79">
        <f t="shared" si="0"/>
        <v>2.2560000000000002</v>
      </c>
      <c r="AT25" s="80">
        <f t="shared" si="16"/>
        <v>2.6395969656960006</v>
      </c>
      <c r="AU25" s="81">
        <f t="shared" si="5"/>
        <v>1.968</v>
      </c>
      <c r="AV25" s="81">
        <f t="shared" si="17"/>
        <v>2.3026271402880001</v>
      </c>
      <c r="AW25" s="82">
        <f t="shared" si="6"/>
        <v>1.5743999999999998</v>
      </c>
      <c r="AX25" s="82">
        <f t="shared" si="18"/>
        <v>1.8421017122304</v>
      </c>
      <c r="AY25" s="83">
        <f t="shared" si="7"/>
        <v>0.96</v>
      </c>
      <c r="AZ25" s="84">
        <f t="shared" si="8"/>
        <v>0.48</v>
      </c>
      <c r="BA25" s="85">
        <f t="shared" si="9"/>
        <v>0.28800000000000003</v>
      </c>
      <c r="BB25" s="86">
        <f t="shared" si="19"/>
        <v>0</v>
      </c>
      <c r="BC25" s="87">
        <f t="shared" si="10"/>
        <v>0.192</v>
      </c>
      <c r="BD25" s="88">
        <f t="shared" si="11"/>
        <v>9.6000000000000002E-2</v>
      </c>
      <c r="BE25" s="89">
        <f t="shared" si="12"/>
        <v>9.6000000000000002E-2</v>
      </c>
      <c r="BF25" s="90">
        <f t="shared" si="13"/>
        <v>0.192</v>
      </c>
      <c r="BG25" s="91">
        <f t="shared" si="14"/>
        <v>0.28800000000000003</v>
      </c>
      <c r="BH25" s="92"/>
    </row>
    <row r="26" spans="1:60" s="93" customFormat="1" ht="25.15" customHeight="1" x14ac:dyDescent="0.25">
      <c r="A26" s="54" t="s">
        <v>87</v>
      </c>
      <c r="B26" s="55">
        <v>3.2</v>
      </c>
      <c r="C26" s="55">
        <f>X26</f>
        <v>0</v>
      </c>
      <c r="D26" s="55">
        <f>Z26</f>
        <v>0</v>
      </c>
      <c r="E26" s="55">
        <v>0.3</v>
      </c>
      <c r="F26" s="55">
        <f>AD26</f>
        <v>0</v>
      </c>
      <c r="G26" s="55">
        <f>AF26</f>
        <v>0</v>
      </c>
      <c r="H26" s="55">
        <v>5.9</v>
      </c>
      <c r="I26" s="56">
        <f>AJ26</f>
        <v>0</v>
      </c>
      <c r="J26" s="57">
        <f>AK26</f>
        <v>0</v>
      </c>
      <c r="K26" s="56">
        <f>AL26</f>
        <v>0</v>
      </c>
      <c r="L26" s="58">
        <f>AM26</f>
        <v>0</v>
      </c>
      <c r="M26" s="59">
        <f>SUM(B26:L26)</f>
        <v>9.4</v>
      </c>
      <c r="N26" s="60">
        <v>16</v>
      </c>
      <c r="O26" s="96"/>
      <c r="P26" s="153"/>
      <c r="Q26" s="3"/>
      <c r="R26" s="62"/>
      <c r="S26" s="95"/>
      <c r="T26" s="64"/>
      <c r="U26" s="65">
        <v>0</v>
      </c>
      <c r="V26" s="66">
        <f t="shared" si="20"/>
        <v>0</v>
      </c>
      <c r="W26" s="65">
        <v>0</v>
      </c>
      <c r="X26" s="67">
        <f t="shared" si="21"/>
        <v>0</v>
      </c>
      <c r="Y26" s="65">
        <v>0</v>
      </c>
      <c r="Z26" s="67">
        <f t="shared" si="22"/>
        <v>0</v>
      </c>
      <c r="AA26" s="65">
        <v>0</v>
      </c>
      <c r="AB26" s="67">
        <f t="shared" si="23"/>
        <v>0</v>
      </c>
      <c r="AC26" s="65">
        <v>0</v>
      </c>
      <c r="AD26" s="67">
        <f t="shared" si="24"/>
        <v>0</v>
      </c>
      <c r="AE26" s="65">
        <v>0</v>
      </c>
      <c r="AF26" s="67">
        <f t="shared" si="25"/>
        <v>0</v>
      </c>
      <c r="AG26" s="68">
        <f t="shared" si="1"/>
        <v>0</v>
      </c>
      <c r="AH26" s="65">
        <v>0</v>
      </c>
      <c r="AI26" s="69">
        <f t="shared" si="26"/>
        <v>0</v>
      </c>
      <c r="AJ26" s="70">
        <v>0</v>
      </c>
      <c r="AK26" s="71">
        <v>0</v>
      </c>
      <c r="AL26" s="72">
        <v>0</v>
      </c>
      <c r="AM26" s="73">
        <v>0</v>
      </c>
      <c r="AN26" s="74"/>
      <c r="AO26" s="75">
        <f t="shared" si="2"/>
        <v>4.7</v>
      </c>
      <c r="AP26" s="76">
        <f t="shared" si="3"/>
        <v>3.29</v>
      </c>
      <c r="AQ26" s="77">
        <f t="shared" si="4"/>
        <v>2.585</v>
      </c>
      <c r="AR26" s="78">
        <f t="shared" si="15"/>
        <v>2.9851275176800001</v>
      </c>
      <c r="AS26" s="79">
        <f t="shared" si="0"/>
        <v>2.2090000000000001</v>
      </c>
      <c r="AT26" s="80">
        <f t="shared" si="16"/>
        <v>2.550927151472</v>
      </c>
      <c r="AU26" s="81">
        <f t="shared" si="5"/>
        <v>1.927</v>
      </c>
      <c r="AV26" s="81">
        <f t="shared" si="17"/>
        <v>2.2252768768159998</v>
      </c>
      <c r="AW26" s="82">
        <f t="shared" si="6"/>
        <v>1.5415999999999999</v>
      </c>
      <c r="AX26" s="82">
        <f t="shared" si="18"/>
        <v>1.7802215014527998</v>
      </c>
      <c r="AY26" s="83">
        <f t="shared" si="7"/>
        <v>0.94</v>
      </c>
      <c r="AZ26" s="84">
        <f t="shared" si="8"/>
        <v>0.47</v>
      </c>
      <c r="BA26" s="85">
        <f t="shared" si="9"/>
        <v>0.28200000000000003</v>
      </c>
      <c r="BB26" s="86">
        <f t="shared" si="19"/>
        <v>0</v>
      </c>
      <c r="BC26" s="87">
        <f t="shared" si="10"/>
        <v>0.188</v>
      </c>
      <c r="BD26" s="88">
        <f t="shared" si="11"/>
        <v>9.4E-2</v>
      </c>
      <c r="BE26" s="89">
        <f t="shared" si="12"/>
        <v>9.4E-2</v>
      </c>
      <c r="BF26" s="90">
        <f t="shared" si="13"/>
        <v>0.188</v>
      </c>
      <c r="BG26" s="91">
        <f t="shared" si="14"/>
        <v>0.28200000000000003</v>
      </c>
      <c r="BH26" s="92"/>
    </row>
    <row r="27" spans="1:60" s="93" customFormat="1" ht="25.15" customHeight="1" x14ac:dyDescent="0.25">
      <c r="A27" s="54" t="s">
        <v>88</v>
      </c>
      <c r="B27" s="55">
        <v>2.4</v>
      </c>
      <c r="C27" s="55">
        <f>X27</f>
        <v>0</v>
      </c>
      <c r="D27" s="55">
        <f>Z27</f>
        <v>0</v>
      </c>
      <c r="E27" s="55">
        <f>AB27</f>
        <v>0</v>
      </c>
      <c r="F27" s="55">
        <f>AD27</f>
        <v>0</v>
      </c>
      <c r="G27" s="55">
        <f>AF27</f>
        <v>0</v>
      </c>
      <c r="H27" s="55">
        <v>5.4</v>
      </c>
      <c r="I27" s="56">
        <f>AJ27</f>
        <v>0</v>
      </c>
      <c r="J27" s="57">
        <f>AK27</f>
        <v>0</v>
      </c>
      <c r="K27" s="56">
        <f>AL27</f>
        <v>0</v>
      </c>
      <c r="L27" s="58">
        <f>AM27</f>
        <v>0</v>
      </c>
      <c r="M27" s="59">
        <f>SUM(B27:L27)</f>
        <v>7.8000000000000007</v>
      </c>
      <c r="N27" s="60">
        <v>17</v>
      </c>
      <c r="O27" s="96"/>
      <c r="P27" s="153"/>
      <c r="Q27" s="3"/>
      <c r="R27" s="62"/>
      <c r="S27" s="95"/>
      <c r="T27" s="64"/>
      <c r="U27" s="65">
        <v>0</v>
      </c>
      <c r="V27" s="66">
        <f t="shared" si="20"/>
        <v>0</v>
      </c>
      <c r="W27" s="65">
        <v>0</v>
      </c>
      <c r="X27" s="67">
        <f t="shared" si="21"/>
        <v>0</v>
      </c>
      <c r="Y27" s="65">
        <v>0</v>
      </c>
      <c r="Z27" s="67">
        <f t="shared" si="22"/>
        <v>0</v>
      </c>
      <c r="AA27" s="65">
        <v>0</v>
      </c>
      <c r="AB27" s="67">
        <f t="shared" si="23"/>
        <v>0</v>
      </c>
      <c r="AC27" s="65">
        <v>0</v>
      </c>
      <c r="AD27" s="67">
        <f t="shared" si="24"/>
        <v>0</v>
      </c>
      <c r="AE27" s="65">
        <v>0</v>
      </c>
      <c r="AF27" s="67">
        <f t="shared" si="25"/>
        <v>0</v>
      </c>
      <c r="AG27" s="68">
        <f t="shared" si="1"/>
        <v>0</v>
      </c>
      <c r="AH27" s="65">
        <v>0</v>
      </c>
      <c r="AI27" s="69">
        <f t="shared" si="26"/>
        <v>0</v>
      </c>
      <c r="AJ27" s="70">
        <v>0</v>
      </c>
      <c r="AK27" s="71">
        <v>0</v>
      </c>
      <c r="AL27" s="72">
        <v>0</v>
      </c>
      <c r="AM27" s="73">
        <v>0</v>
      </c>
      <c r="AN27" s="74"/>
      <c r="AO27" s="75">
        <f t="shared" si="2"/>
        <v>3.9000000000000008</v>
      </c>
      <c r="AP27" s="76">
        <f t="shared" si="3"/>
        <v>2.7300000000000004</v>
      </c>
      <c r="AQ27" s="77">
        <f t="shared" si="4"/>
        <v>2.1450000000000005</v>
      </c>
      <c r="AR27" s="78">
        <f t="shared" si="15"/>
        <v>2.5279948612347005</v>
      </c>
      <c r="AS27" s="79">
        <f t="shared" si="0"/>
        <v>1.8330000000000004</v>
      </c>
      <c r="AT27" s="80">
        <f t="shared" si="16"/>
        <v>2.1602865177823807</v>
      </c>
      <c r="AU27" s="81">
        <f t="shared" si="5"/>
        <v>1.5990000000000002</v>
      </c>
      <c r="AV27" s="81">
        <f t="shared" si="17"/>
        <v>1.8845052601931402</v>
      </c>
      <c r="AW27" s="82">
        <f t="shared" si="6"/>
        <v>1.2792000000000001</v>
      </c>
      <c r="AX27" s="82">
        <f t="shared" si="18"/>
        <v>1.507604208154512</v>
      </c>
      <c r="AY27" s="83">
        <f t="shared" si="7"/>
        <v>0.78000000000000014</v>
      </c>
      <c r="AZ27" s="84">
        <f t="shared" si="8"/>
        <v>0.39000000000000007</v>
      </c>
      <c r="BA27" s="85">
        <f t="shared" si="9"/>
        <v>0.23400000000000004</v>
      </c>
      <c r="BB27" s="86">
        <f t="shared" si="19"/>
        <v>0</v>
      </c>
      <c r="BC27" s="87">
        <f t="shared" si="10"/>
        <v>0.15600000000000003</v>
      </c>
      <c r="BD27" s="88">
        <f t="shared" si="11"/>
        <v>7.8000000000000014E-2</v>
      </c>
      <c r="BE27" s="89">
        <f t="shared" si="12"/>
        <v>7.8000000000000014E-2</v>
      </c>
      <c r="BF27" s="90">
        <f t="shared" si="13"/>
        <v>0.15600000000000003</v>
      </c>
      <c r="BG27" s="91">
        <f t="shared" si="14"/>
        <v>0.23400000000000004</v>
      </c>
      <c r="BH27" s="92"/>
    </row>
    <row r="28" spans="1:60" s="93" customFormat="1" ht="25.15" customHeight="1" x14ac:dyDescent="0.25">
      <c r="A28" s="54" t="s">
        <v>89</v>
      </c>
      <c r="B28" s="55">
        <v>2.4</v>
      </c>
      <c r="C28" s="55">
        <f>X28</f>
        <v>0</v>
      </c>
      <c r="D28" s="55">
        <f>Z28</f>
        <v>0</v>
      </c>
      <c r="E28" s="55">
        <v>0.3</v>
      </c>
      <c r="F28" s="55">
        <f>AD28</f>
        <v>0</v>
      </c>
      <c r="G28" s="55">
        <f>AF28</f>
        <v>0</v>
      </c>
      <c r="H28" s="55">
        <v>0.9</v>
      </c>
      <c r="I28" s="56">
        <v>4</v>
      </c>
      <c r="J28" s="57">
        <f>AK28</f>
        <v>0</v>
      </c>
      <c r="K28" s="56">
        <f>AL28</f>
        <v>0</v>
      </c>
      <c r="L28" s="58">
        <f>AM28</f>
        <v>0</v>
      </c>
      <c r="M28" s="59">
        <f>SUM(B28:L28)</f>
        <v>7.6</v>
      </c>
      <c r="N28" s="60">
        <v>18</v>
      </c>
      <c r="O28" s="96"/>
      <c r="P28" s="153"/>
      <c r="Q28" s="3"/>
      <c r="R28" s="62"/>
      <c r="S28" s="95"/>
      <c r="T28" s="64"/>
      <c r="U28" s="65">
        <v>0</v>
      </c>
      <c r="V28" s="66">
        <f t="shared" si="20"/>
        <v>0</v>
      </c>
      <c r="W28" s="65">
        <v>0</v>
      </c>
      <c r="X28" s="67">
        <f t="shared" si="21"/>
        <v>0</v>
      </c>
      <c r="Y28" s="65">
        <v>0</v>
      </c>
      <c r="Z28" s="67">
        <f t="shared" si="22"/>
        <v>0</v>
      </c>
      <c r="AA28" s="65">
        <v>0</v>
      </c>
      <c r="AB28" s="67">
        <f t="shared" si="23"/>
        <v>0</v>
      </c>
      <c r="AC28" s="65">
        <v>0</v>
      </c>
      <c r="AD28" s="67">
        <f t="shared" si="24"/>
        <v>0</v>
      </c>
      <c r="AE28" s="65">
        <v>0</v>
      </c>
      <c r="AF28" s="67">
        <f t="shared" si="25"/>
        <v>0</v>
      </c>
      <c r="AG28" s="68">
        <f t="shared" si="1"/>
        <v>0</v>
      </c>
      <c r="AH28" s="65">
        <v>0</v>
      </c>
      <c r="AI28" s="69">
        <f t="shared" si="26"/>
        <v>0</v>
      </c>
      <c r="AJ28" s="70">
        <v>0</v>
      </c>
      <c r="AK28" s="71">
        <v>0</v>
      </c>
      <c r="AL28" s="72">
        <v>0</v>
      </c>
      <c r="AM28" s="73">
        <v>0</v>
      </c>
      <c r="AN28" s="74"/>
      <c r="AO28" s="75">
        <f t="shared" si="2"/>
        <v>3.8</v>
      </c>
      <c r="AP28" s="76">
        <f t="shared" si="3"/>
        <v>2.66</v>
      </c>
      <c r="AQ28" s="77">
        <f t="shared" si="4"/>
        <v>2.09</v>
      </c>
      <c r="AR28" s="78">
        <f t="shared" si="15"/>
        <v>2.3251917647657598</v>
      </c>
      <c r="AS28" s="79">
        <f t="shared" si="0"/>
        <v>1.786</v>
      </c>
      <c r="AT28" s="80">
        <f t="shared" si="16"/>
        <v>1.9869820535271041</v>
      </c>
      <c r="AU28" s="81">
        <f t="shared" si="5"/>
        <v>1.5580000000000001</v>
      </c>
      <c r="AV28" s="81">
        <f t="shared" si="17"/>
        <v>1.733324770098112</v>
      </c>
      <c r="AW28" s="82">
        <f t="shared" si="6"/>
        <v>1.2464</v>
      </c>
      <c r="AX28" s="82">
        <f t="shared" si="18"/>
        <v>1.3866598160784895</v>
      </c>
      <c r="AY28" s="83">
        <f t="shared" si="7"/>
        <v>0.76</v>
      </c>
      <c r="AZ28" s="84">
        <f t="shared" si="8"/>
        <v>0.38</v>
      </c>
      <c r="BA28" s="85">
        <f t="shared" si="9"/>
        <v>0.22799999999999998</v>
      </c>
      <c r="BB28" s="86">
        <f t="shared" si="19"/>
        <v>0</v>
      </c>
      <c r="BC28" s="87">
        <f t="shared" si="10"/>
        <v>0.152</v>
      </c>
      <c r="BD28" s="88">
        <f t="shared" si="11"/>
        <v>7.5999999999999998E-2</v>
      </c>
      <c r="BE28" s="89">
        <f t="shared" si="12"/>
        <v>7.5999999999999998E-2</v>
      </c>
      <c r="BF28" s="90">
        <f t="shared" si="13"/>
        <v>0.152</v>
      </c>
      <c r="BG28" s="91">
        <f t="shared" si="14"/>
        <v>0.22799999999999998</v>
      </c>
      <c r="BH28" s="92"/>
    </row>
    <row r="29" spans="1:60" s="93" customFormat="1" ht="24" customHeight="1" x14ac:dyDescent="0.25">
      <c r="A29" s="54" t="s">
        <v>90</v>
      </c>
      <c r="B29" s="55">
        <v>5.6</v>
      </c>
      <c r="C29" s="55">
        <f>X29</f>
        <v>0</v>
      </c>
      <c r="D29" s="55">
        <f>Z29</f>
        <v>0</v>
      </c>
      <c r="E29" s="55">
        <f>AB29</f>
        <v>0</v>
      </c>
      <c r="F29" s="55">
        <f>AD29</f>
        <v>0</v>
      </c>
      <c r="G29" s="55">
        <f>AF29</f>
        <v>0</v>
      </c>
      <c r="H29" s="55">
        <f>AI29</f>
        <v>0</v>
      </c>
      <c r="I29" s="56">
        <f>AJ29</f>
        <v>0</v>
      </c>
      <c r="J29" s="57">
        <f>AK29</f>
        <v>0</v>
      </c>
      <c r="K29" s="56">
        <f>AL29</f>
        <v>0</v>
      </c>
      <c r="L29" s="58">
        <v>1.03</v>
      </c>
      <c r="M29" s="59">
        <f>SUM(B29:L29)</f>
        <v>6.63</v>
      </c>
      <c r="N29" s="60">
        <v>19</v>
      </c>
      <c r="O29" s="96"/>
      <c r="P29" s="153"/>
      <c r="Q29" s="3"/>
      <c r="R29" s="62"/>
      <c r="S29" s="95"/>
      <c r="T29" s="64"/>
      <c r="U29" s="65">
        <v>0</v>
      </c>
      <c r="V29" s="66">
        <f t="shared" si="20"/>
        <v>0</v>
      </c>
      <c r="W29" s="65">
        <v>0</v>
      </c>
      <c r="X29" s="67">
        <f t="shared" si="21"/>
        <v>0</v>
      </c>
      <c r="Y29" s="65">
        <v>0</v>
      </c>
      <c r="Z29" s="67">
        <f t="shared" si="22"/>
        <v>0</v>
      </c>
      <c r="AA29" s="65">
        <v>0</v>
      </c>
      <c r="AB29" s="67">
        <f t="shared" si="23"/>
        <v>0</v>
      </c>
      <c r="AC29" s="65">
        <v>0</v>
      </c>
      <c r="AD29" s="67">
        <f t="shared" si="24"/>
        <v>0</v>
      </c>
      <c r="AE29" s="65">
        <v>0</v>
      </c>
      <c r="AF29" s="67">
        <f t="shared" si="25"/>
        <v>0</v>
      </c>
      <c r="AG29" s="68">
        <f t="shared" si="1"/>
        <v>0</v>
      </c>
      <c r="AH29" s="65">
        <v>0</v>
      </c>
      <c r="AI29" s="69">
        <f t="shared" si="26"/>
        <v>0</v>
      </c>
      <c r="AJ29" s="70">
        <v>0</v>
      </c>
      <c r="AK29" s="71">
        <v>0</v>
      </c>
      <c r="AL29" s="72">
        <v>0</v>
      </c>
      <c r="AM29" s="73">
        <v>0</v>
      </c>
      <c r="AN29" s="74"/>
      <c r="AO29" s="75">
        <f t="shared" si="2"/>
        <v>2.8</v>
      </c>
      <c r="AP29" s="76">
        <f t="shared" si="3"/>
        <v>1.9599999999999997</v>
      </c>
      <c r="AQ29" s="77">
        <f t="shared" si="4"/>
        <v>1.5399999999999998</v>
      </c>
      <c r="AR29" s="78">
        <f t="shared" si="15"/>
        <v>1.7129778437094398</v>
      </c>
      <c r="AS29" s="79">
        <f t="shared" si="0"/>
        <v>1.3159999999999998</v>
      </c>
      <c r="AT29" s="80">
        <f t="shared" si="16"/>
        <v>1.4638174300789759</v>
      </c>
      <c r="AU29" s="81">
        <f t="shared" si="5"/>
        <v>1.1479999999999999</v>
      </c>
      <c r="AV29" s="81">
        <f t="shared" si="17"/>
        <v>1.276947119856128</v>
      </c>
      <c r="AW29" s="82">
        <f t="shared" si="6"/>
        <v>0.91839999999999977</v>
      </c>
      <c r="AX29" s="82">
        <f t="shared" si="18"/>
        <v>1.0215576958849022</v>
      </c>
      <c r="AY29" s="83">
        <f t="shared" si="7"/>
        <v>0.55999999999999994</v>
      </c>
      <c r="AZ29" s="84">
        <f t="shared" si="8"/>
        <v>0.27999999999999997</v>
      </c>
      <c r="BA29" s="85">
        <f t="shared" si="9"/>
        <v>0.16799999999999998</v>
      </c>
      <c r="BB29" s="86">
        <f t="shared" si="19"/>
        <v>0</v>
      </c>
      <c r="BC29" s="87">
        <f t="shared" si="10"/>
        <v>0.11199999999999999</v>
      </c>
      <c r="BD29" s="88">
        <f t="shared" si="11"/>
        <v>5.5999999999999994E-2</v>
      </c>
      <c r="BE29" s="89">
        <f t="shared" si="12"/>
        <v>5.5999999999999994E-2</v>
      </c>
      <c r="BF29" s="90">
        <f t="shared" si="13"/>
        <v>0.11199999999999999</v>
      </c>
      <c r="BG29" s="91">
        <f t="shared" si="14"/>
        <v>0.16799999999999998</v>
      </c>
      <c r="BH29" s="92"/>
    </row>
    <row r="30" spans="1:60" s="93" customFormat="1" ht="25.15" customHeight="1" x14ac:dyDescent="0.25">
      <c r="A30" s="54" t="s">
        <v>91</v>
      </c>
      <c r="B30" s="55">
        <f>V30</f>
        <v>0</v>
      </c>
      <c r="C30" s="55">
        <f>X30</f>
        <v>0</v>
      </c>
      <c r="D30" s="55">
        <f>Z30</f>
        <v>0</v>
      </c>
      <c r="E30" s="55">
        <f>AB30</f>
        <v>0</v>
      </c>
      <c r="F30" s="55">
        <f>AD30</f>
        <v>0</v>
      </c>
      <c r="G30" s="55">
        <f>AF30</f>
        <v>0</v>
      </c>
      <c r="H30" s="55">
        <f>AI30</f>
        <v>0</v>
      </c>
      <c r="I30" s="56">
        <f>AJ30</f>
        <v>0</v>
      </c>
      <c r="J30" s="57">
        <f>AK30</f>
        <v>0</v>
      </c>
      <c r="K30" s="56">
        <f>AL30</f>
        <v>0</v>
      </c>
      <c r="L30" s="58">
        <f>AM30</f>
        <v>0</v>
      </c>
      <c r="M30" s="59">
        <f>SUM(B30:L30)</f>
        <v>0</v>
      </c>
      <c r="N30" s="60">
        <v>20</v>
      </c>
      <c r="O30" s="96"/>
      <c r="P30" s="153"/>
      <c r="Q30" s="3"/>
      <c r="R30" s="62"/>
      <c r="S30" s="95"/>
      <c r="T30" s="64"/>
      <c r="U30" s="65">
        <v>0</v>
      </c>
      <c r="V30" s="66">
        <f t="shared" si="20"/>
        <v>0</v>
      </c>
      <c r="W30" s="65">
        <v>0</v>
      </c>
      <c r="X30" s="67">
        <f t="shared" si="21"/>
        <v>0</v>
      </c>
      <c r="Y30" s="65">
        <v>0</v>
      </c>
      <c r="Z30" s="67">
        <f t="shared" si="22"/>
        <v>0</v>
      </c>
      <c r="AA30" s="65">
        <v>0</v>
      </c>
      <c r="AB30" s="67">
        <f t="shared" si="23"/>
        <v>0</v>
      </c>
      <c r="AC30" s="65">
        <v>0</v>
      </c>
      <c r="AD30" s="67">
        <f t="shared" si="24"/>
        <v>0</v>
      </c>
      <c r="AE30" s="65">
        <v>0</v>
      </c>
      <c r="AF30" s="67">
        <f t="shared" si="25"/>
        <v>0</v>
      </c>
      <c r="AG30" s="68">
        <f t="shared" si="1"/>
        <v>0</v>
      </c>
      <c r="AH30" s="65">
        <v>0</v>
      </c>
      <c r="AI30" s="69">
        <f t="shared" si="26"/>
        <v>0</v>
      </c>
      <c r="AJ30" s="70">
        <v>0</v>
      </c>
      <c r="AK30" s="71">
        <v>0</v>
      </c>
      <c r="AL30" s="72">
        <v>0</v>
      </c>
      <c r="AM30" s="73">
        <v>0</v>
      </c>
      <c r="AN30" s="74"/>
      <c r="AO30" s="75">
        <f t="shared" si="2"/>
        <v>0</v>
      </c>
      <c r="AP30" s="76">
        <f t="shared" si="3"/>
        <v>0</v>
      </c>
      <c r="AQ30" s="77">
        <f t="shared" si="4"/>
        <v>0</v>
      </c>
      <c r="AR30" s="78">
        <f t="shared" si="15"/>
        <v>0</v>
      </c>
      <c r="AS30" s="79">
        <f t="shared" si="0"/>
        <v>0</v>
      </c>
      <c r="AT30" s="80">
        <f t="shared" si="16"/>
        <v>0</v>
      </c>
      <c r="AU30" s="81">
        <f t="shared" si="5"/>
        <v>0</v>
      </c>
      <c r="AV30" s="81">
        <f t="shared" si="17"/>
        <v>0</v>
      </c>
      <c r="AW30" s="82">
        <f t="shared" si="6"/>
        <v>0</v>
      </c>
      <c r="AX30" s="82">
        <f t="shared" si="18"/>
        <v>0</v>
      </c>
      <c r="AY30" s="83">
        <f t="shared" si="7"/>
        <v>0</v>
      </c>
      <c r="AZ30" s="84">
        <f t="shared" si="8"/>
        <v>0</v>
      </c>
      <c r="BA30" s="85">
        <f t="shared" si="9"/>
        <v>0</v>
      </c>
      <c r="BB30" s="86">
        <f t="shared" si="19"/>
        <v>0</v>
      </c>
      <c r="BC30" s="87">
        <f t="shared" si="10"/>
        <v>0</v>
      </c>
      <c r="BD30" s="88">
        <f t="shared" si="11"/>
        <v>0</v>
      </c>
      <c r="BE30" s="89">
        <f t="shared" si="12"/>
        <v>0</v>
      </c>
      <c r="BF30" s="90">
        <f t="shared" si="13"/>
        <v>0</v>
      </c>
      <c r="BG30" s="91">
        <f t="shared" si="14"/>
        <v>0</v>
      </c>
      <c r="BH30" s="92"/>
    </row>
    <row r="31" spans="1:60" s="93" customFormat="1" ht="24.75" customHeight="1" x14ac:dyDescent="0.25">
      <c r="A31" s="124" t="s">
        <v>92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99"/>
      <c r="P31" s="153"/>
      <c r="Q31" s="3"/>
      <c r="R31" s="100"/>
      <c r="S31" s="101"/>
      <c r="T31" s="102"/>
      <c r="U31" s="65"/>
      <c r="V31" s="66"/>
      <c r="W31" s="65"/>
      <c r="X31" s="67"/>
      <c r="Y31" s="65"/>
      <c r="Z31" s="67"/>
      <c r="AA31" s="65"/>
      <c r="AB31" s="67"/>
      <c r="AC31" s="65"/>
      <c r="AD31" s="67"/>
      <c r="AE31" s="65"/>
      <c r="AF31" s="67"/>
      <c r="AG31" s="68"/>
      <c r="AH31" s="65"/>
      <c r="AI31" s="69"/>
      <c r="AJ31" s="70"/>
      <c r="AK31" s="71"/>
      <c r="AL31" s="72"/>
      <c r="AM31" s="73"/>
      <c r="AN31" s="74"/>
      <c r="AO31" s="75"/>
      <c r="AP31" s="76"/>
      <c r="AQ31" s="77"/>
      <c r="AR31" s="78"/>
      <c r="AS31" s="79"/>
      <c r="AT31" s="80"/>
      <c r="AU31" s="81"/>
      <c r="AV31" s="81"/>
      <c r="AW31" s="82"/>
      <c r="AX31" s="82"/>
      <c r="AY31" s="83"/>
      <c r="AZ31" s="84"/>
      <c r="BA31" s="85"/>
      <c r="BB31" s="86"/>
      <c r="BC31" s="87"/>
      <c r="BD31" s="88"/>
      <c r="BE31" s="89"/>
      <c r="BF31" s="90"/>
      <c r="BG31" s="91"/>
    </row>
    <row r="32" spans="1:60" s="93" customFormat="1" ht="25.15" customHeight="1" x14ac:dyDescent="0.2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99"/>
      <c r="P32" s="153"/>
      <c r="Q32" s="3"/>
      <c r="R32" s="100"/>
      <c r="S32" s="101"/>
      <c r="T32" s="102"/>
      <c r="U32" s="65"/>
      <c r="V32" s="66"/>
      <c r="W32" s="65"/>
      <c r="X32" s="67"/>
      <c r="Y32" s="65"/>
      <c r="Z32" s="67"/>
      <c r="AA32" s="65"/>
      <c r="AB32" s="67"/>
      <c r="AC32" s="65"/>
      <c r="AD32" s="67"/>
      <c r="AE32" s="65"/>
      <c r="AF32" s="67"/>
      <c r="AG32" s="68"/>
      <c r="AH32" s="65"/>
      <c r="AI32" s="69"/>
      <c r="AJ32" s="70"/>
      <c r="AK32" s="71"/>
      <c r="AL32" s="72"/>
      <c r="AM32" s="73"/>
      <c r="AN32" s="74"/>
      <c r="AO32" s="75"/>
      <c r="AP32" s="76"/>
      <c r="AQ32" s="77"/>
      <c r="AR32" s="78"/>
      <c r="AS32" s="79"/>
      <c r="AT32" s="80"/>
      <c r="AU32" s="81"/>
      <c r="AV32" s="81"/>
      <c r="AW32" s="82"/>
      <c r="AX32" s="82"/>
      <c r="AY32" s="83"/>
      <c r="AZ32" s="84"/>
      <c r="BA32" s="85"/>
      <c r="BB32" s="86"/>
      <c r="BC32" s="87"/>
      <c r="BD32" s="88"/>
      <c r="BE32" s="89"/>
      <c r="BF32" s="90"/>
      <c r="BG32" s="91"/>
    </row>
    <row r="33" spans="1:59" s="93" customFormat="1" ht="10.5" customHeight="1" x14ac:dyDescent="0.2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99"/>
      <c r="P33" s="153"/>
      <c r="Q33" s="3"/>
      <c r="R33" s="100"/>
      <c r="S33" s="101"/>
      <c r="T33" s="102"/>
      <c r="U33" s="65"/>
      <c r="V33" s="66"/>
      <c r="W33" s="65"/>
      <c r="X33" s="67"/>
      <c r="Y33" s="65"/>
      <c r="Z33" s="67"/>
      <c r="AA33" s="65"/>
      <c r="AB33" s="67"/>
      <c r="AC33" s="65"/>
      <c r="AD33" s="67"/>
      <c r="AE33" s="65"/>
      <c r="AF33" s="67"/>
      <c r="AG33" s="68"/>
      <c r="AH33" s="65"/>
      <c r="AI33" s="69"/>
      <c r="AJ33" s="70"/>
      <c r="AK33" s="71"/>
      <c r="AL33" s="72"/>
      <c r="AM33" s="73"/>
      <c r="AN33" s="74"/>
      <c r="AO33" s="75"/>
      <c r="AP33" s="76"/>
      <c r="AQ33" s="77"/>
      <c r="AR33" s="78"/>
      <c r="AS33" s="79"/>
      <c r="AT33" s="80"/>
      <c r="AU33" s="81"/>
      <c r="AV33" s="81"/>
      <c r="AW33" s="82"/>
      <c r="AX33" s="82"/>
      <c r="AY33" s="83"/>
      <c r="AZ33" s="84"/>
      <c r="BA33" s="85"/>
      <c r="BB33" s="86"/>
      <c r="BC33" s="87"/>
      <c r="BD33" s="88"/>
      <c r="BE33" s="89"/>
      <c r="BF33" s="90"/>
      <c r="BG33" s="91"/>
    </row>
    <row r="34" spans="1:59" s="93" customFormat="1" ht="14.45" customHeight="1" x14ac:dyDescent="0.25">
      <c r="P34" s="153"/>
      <c r="Q34" s="3"/>
      <c r="R34" s="103"/>
      <c r="S34" s="103"/>
      <c r="T34" s="103"/>
      <c r="U34" s="104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5"/>
      <c r="AH34" s="103"/>
      <c r="AI34" s="103"/>
      <c r="AJ34" s="106"/>
      <c r="AK34" s="106"/>
      <c r="AL34" s="106"/>
      <c r="AM34" s="106"/>
      <c r="AN34" s="106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</row>
    <row r="35" spans="1:59" s="108" customFormat="1" ht="20.100000000000001" customHeight="1" x14ac:dyDescent="0.25">
      <c r="A35" s="108" t="s">
        <v>93</v>
      </c>
      <c r="M35" s="109"/>
      <c r="N35" s="109"/>
      <c r="O35" s="109"/>
      <c r="P35" s="153"/>
      <c r="Q35" s="110"/>
      <c r="R35" s="111"/>
      <c r="S35" s="111"/>
      <c r="T35" s="111"/>
      <c r="U35" s="112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3"/>
      <c r="AH35" s="111"/>
      <c r="AI35" s="111"/>
      <c r="AJ35" s="114"/>
      <c r="AK35" s="114"/>
      <c r="AL35" s="114"/>
      <c r="AM35" s="114"/>
      <c r="AN35" s="114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</row>
    <row r="36" spans="1:59" s="116" customFormat="1" ht="20.100000000000001" customHeight="1" x14ac:dyDescent="0.25">
      <c r="M36" s="93"/>
      <c r="N36" s="93"/>
      <c r="O36" s="93"/>
      <c r="P36" s="110"/>
      <c r="Q36" s="93"/>
      <c r="R36" s="111"/>
      <c r="S36" s="111"/>
      <c r="T36" s="111"/>
      <c r="U36" s="112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3"/>
      <c r="AH36" s="111"/>
      <c r="AI36" s="111"/>
      <c r="AJ36" s="114"/>
      <c r="AK36" s="114"/>
      <c r="AL36" s="114"/>
      <c r="AM36" s="114"/>
      <c r="AN36" s="114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</row>
  </sheetData>
  <sortState ref="A11:M30">
    <sortCondition descending="1" ref="M11:M30"/>
  </sortState>
  <mergeCells count="45">
    <mergeCell ref="AH1:AI5"/>
    <mergeCell ref="A2:O2"/>
    <mergeCell ref="AO2:AO5"/>
    <mergeCell ref="AP2:AP5"/>
    <mergeCell ref="AQ2:AR2"/>
    <mergeCell ref="P1:P35"/>
    <mergeCell ref="R1:R9"/>
    <mergeCell ref="S1:S9"/>
    <mergeCell ref="T1:T9"/>
    <mergeCell ref="V1:AG5"/>
    <mergeCell ref="AG6:AG9"/>
    <mergeCell ref="B7:G7"/>
    <mergeCell ref="H7:H9"/>
    <mergeCell ref="I7:I9"/>
    <mergeCell ref="J7:J9"/>
    <mergeCell ref="K7:K9"/>
    <mergeCell ref="AS2:AT2"/>
    <mergeCell ref="AJ1:AJ5"/>
    <mergeCell ref="AK1:AK5"/>
    <mergeCell ref="AL1:AL5"/>
    <mergeCell ref="AM1:AM5"/>
    <mergeCell ref="AQ1:AR1"/>
    <mergeCell ref="AS1:AT1"/>
    <mergeCell ref="BE2:BG3"/>
    <mergeCell ref="BE4:BE5"/>
    <mergeCell ref="BF4:BF5"/>
    <mergeCell ref="BG4:BG5"/>
    <mergeCell ref="AU1:AV1"/>
    <mergeCell ref="AW1:AX1"/>
    <mergeCell ref="AU2:AV2"/>
    <mergeCell ref="AW2:AX2"/>
    <mergeCell ref="AY2:AY5"/>
    <mergeCell ref="AZ2:AZ5"/>
    <mergeCell ref="BA2:BA5"/>
    <mergeCell ref="BC2:BC5"/>
    <mergeCell ref="BD2:BD5"/>
    <mergeCell ref="L7:L9"/>
    <mergeCell ref="B8:F8"/>
    <mergeCell ref="G8:G9"/>
    <mergeCell ref="Q11:Q17"/>
    <mergeCell ref="A31:N33"/>
    <mergeCell ref="A6:A9"/>
    <mergeCell ref="B6:G6"/>
    <mergeCell ref="M6:M9"/>
    <mergeCell ref="N6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GLAVNI</dc:creator>
  <cp:lastModifiedBy>GLAVNI</cp:lastModifiedBy>
  <dcterms:created xsi:type="dcterms:W3CDTF">2022-06-27T10:15:20Z</dcterms:created>
  <dcterms:modified xsi:type="dcterms:W3CDTF">2022-07-07T07:25:08Z</dcterms:modified>
</cp:coreProperties>
</file>