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NI.PC-GLAVNI\Desktop\Bodovna rang lista\Bodovna rang lista nastavnika, stručnih saradnika i saradnika\"/>
    </mc:Choice>
  </mc:AlternateContent>
  <bookViews>
    <workbookView xWindow="0" yWindow="0" windowWidth="19200" windowHeight="11490"/>
  </bookViews>
  <sheets>
    <sheet name="Nastavnici i saradnici" sheetId="2" r:id="rId1"/>
  </sheets>
  <definedNames>
    <definedName name="_xlnm.Print_Area" localSheetId="0">'Nastavnici i saradnici'!$A$1:$BG$56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2" l="1"/>
  <c r="K43" i="2"/>
  <c r="J43" i="2"/>
  <c r="I43" i="2"/>
  <c r="I37" i="2" l="1"/>
  <c r="J37" i="2"/>
  <c r="K37" i="2"/>
  <c r="I25" i="2"/>
  <c r="J25" i="2"/>
  <c r="K25" i="2"/>
  <c r="L25" i="2"/>
  <c r="I35" i="2"/>
  <c r="J35" i="2"/>
  <c r="K35" i="2"/>
  <c r="I39" i="2"/>
  <c r="J39" i="2"/>
  <c r="K39" i="2"/>
  <c r="L39" i="2"/>
  <c r="I38" i="2"/>
  <c r="J38" i="2"/>
  <c r="K38" i="2"/>
  <c r="I46" i="2"/>
  <c r="J46" i="2"/>
  <c r="K46" i="2"/>
  <c r="I47" i="2"/>
  <c r="J47" i="2"/>
  <c r="K47" i="2"/>
  <c r="I28" i="2"/>
  <c r="J28" i="2"/>
  <c r="K28" i="2"/>
  <c r="L28" i="2"/>
  <c r="I48" i="2"/>
  <c r="J48" i="2"/>
  <c r="K48" i="2"/>
  <c r="L48" i="2"/>
  <c r="I22" i="2"/>
  <c r="J22" i="2"/>
  <c r="K22" i="2"/>
  <c r="I17" i="2"/>
  <c r="J17" i="2"/>
  <c r="K17" i="2"/>
  <c r="I31" i="2"/>
  <c r="J31" i="2"/>
  <c r="K31" i="2"/>
  <c r="I33" i="2"/>
  <c r="J33" i="2"/>
  <c r="K33" i="2"/>
  <c r="L33" i="2"/>
  <c r="I34" i="2"/>
  <c r="J34" i="2"/>
  <c r="K34" i="2"/>
  <c r="I13" i="2"/>
  <c r="J13" i="2"/>
  <c r="K13" i="2"/>
  <c r="I26" i="2"/>
  <c r="J26" i="2"/>
  <c r="K26" i="2"/>
  <c r="I50" i="2"/>
  <c r="J50" i="2"/>
  <c r="K50" i="2"/>
  <c r="L50" i="2"/>
  <c r="I36" i="2"/>
  <c r="J36" i="2"/>
  <c r="K36" i="2"/>
  <c r="J20" i="2"/>
  <c r="K20" i="2"/>
  <c r="I45" i="2"/>
  <c r="J45" i="2"/>
  <c r="K45" i="2"/>
  <c r="L45" i="2"/>
  <c r="I24" i="2"/>
  <c r="J24" i="2"/>
  <c r="K24" i="2"/>
  <c r="I49" i="2"/>
  <c r="J49" i="2"/>
  <c r="K49" i="2"/>
  <c r="L49" i="2"/>
  <c r="I27" i="2"/>
  <c r="J27" i="2"/>
  <c r="K27" i="2"/>
  <c r="I14" i="2"/>
  <c r="J14" i="2"/>
  <c r="K14" i="2"/>
  <c r="I18" i="2"/>
  <c r="J18" i="2"/>
  <c r="K18" i="2"/>
  <c r="L18" i="2"/>
  <c r="I15" i="2"/>
  <c r="J15" i="2"/>
  <c r="K15" i="2"/>
  <c r="L15" i="2"/>
  <c r="I32" i="2"/>
  <c r="J32" i="2"/>
  <c r="K32" i="2"/>
  <c r="I16" i="2"/>
  <c r="J16" i="2"/>
  <c r="K16" i="2"/>
  <c r="I21" i="2"/>
  <c r="J21" i="2"/>
  <c r="K21" i="2"/>
  <c r="I19" i="2"/>
  <c r="J19" i="2"/>
  <c r="K19" i="2"/>
  <c r="I30" i="2"/>
  <c r="J30" i="2"/>
  <c r="K30" i="2"/>
  <c r="L42" i="2" l="1"/>
  <c r="K42" i="2"/>
  <c r="J42" i="2"/>
  <c r="I42" i="2"/>
  <c r="AV6" i="2"/>
  <c r="AT6" i="2"/>
  <c r="AR6" i="2"/>
  <c r="L41" i="2" l="1"/>
  <c r="L44" i="2"/>
  <c r="L40" i="2"/>
  <c r="K23" i="2"/>
  <c r="K11" i="2"/>
  <c r="K41" i="2"/>
  <c r="K10" i="2"/>
  <c r="K12" i="2"/>
  <c r="K44" i="2"/>
  <c r="K40" i="2"/>
  <c r="K29" i="2"/>
  <c r="J23" i="2"/>
  <c r="J11" i="2"/>
  <c r="J41" i="2"/>
  <c r="J10" i="2"/>
  <c r="J12" i="2"/>
  <c r="J44" i="2"/>
  <c r="J40" i="2"/>
  <c r="J29" i="2"/>
  <c r="I23" i="2"/>
  <c r="I41" i="2"/>
  <c r="I44" i="2"/>
  <c r="I40" i="2"/>
  <c r="I29" i="2"/>
  <c r="AF18" i="2"/>
  <c r="AF17" i="2"/>
  <c r="AF16" i="2"/>
  <c r="AF14" i="2"/>
  <c r="AF13" i="2"/>
  <c r="AF12" i="2"/>
  <c r="AF11" i="2"/>
  <c r="AF10" i="2"/>
  <c r="AF19" i="2" s="1"/>
  <c r="AD11" i="2"/>
  <c r="AI18" i="2"/>
  <c r="AD18" i="2"/>
  <c r="AB18" i="2"/>
  <c r="Z18" i="2"/>
  <c r="X18" i="2"/>
  <c r="V18" i="2"/>
  <c r="V27" i="2" s="1"/>
  <c r="AI17" i="2"/>
  <c r="AD17" i="2"/>
  <c r="AB17" i="2"/>
  <c r="Z17" i="2"/>
  <c r="X17" i="2"/>
  <c r="V17" i="2"/>
  <c r="AI16" i="2"/>
  <c r="AD16" i="2"/>
  <c r="AB16" i="2"/>
  <c r="Z16" i="2"/>
  <c r="X16" i="2"/>
  <c r="V16" i="2"/>
  <c r="V25" i="2" s="1"/>
  <c r="AI14" i="2"/>
  <c r="AD14" i="2"/>
  <c r="AB14" i="2"/>
  <c r="Z14" i="2"/>
  <c r="X14" i="2"/>
  <c r="V14" i="2"/>
  <c r="V23" i="2" s="1"/>
  <c r="AI13" i="2"/>
  <c r="AD13" i="2"/>
  <c r="AB13" i="2"/>
  <c r="Z13" i="2"/>
  <c r="X13" i="2"/>
  <c r="V13" i="2"/>
  <c r="AI12" i="2"/>
  <c r="AD12" i="2"/>
  <c r="AB12" i="2"/>
  <c r="Z12" i="2"/>
  <c r="X12" i="2"/>
  <c r="V12" i="2"/>
  <c r="AI11" i="2"/>
  <c r="AB11" i="2"/>
  <c r="Z11" i="2"/>
  <c r="X11" i="2"/>
  <c r="V11" i="2"/>
  <c r="AI10" i="2"/>
  <c r="AI19" i="2" s="1"/>
  <c r="AD10" i="2"/>
  <c r="AB10" i="2"/>
  <c r="AB19" i="2" s="1"/>
  <c r="Z10" i="2"/>
  <c r="Z19" i="2" s="1"/>
  <c r="X10" i="2"/>
  <c r="X19" i="2" s="1"/>
  <c r="V10" i="2"/>
  <c r="V19" i="2" s="1"/>
  <c r="BB6" i="2"/>
  <c r="AX6" i="2"/>
  <c r="X28" i="2" l="1"/>
  <c r="AB28" i="2"/>
  <c r="E29" i="2" s="1"/>
  <c r="AI28" i="2"/>
  <c r="X20" i="2"/>
  <c r="AB20" i="2"/>
  <c r="V21" i="2"/>
  <c r="D11" i="2"/>
  <c r="Z21" i="2"/>
  <c r="F11" i="2"/>
  <c r="AD21" i="2"/>
  <c r="V22" i="2"/>
  <c r="Z22" i="2"/>
  <c r="AD22" i="2"/>
  <c r="V32" i="2"/>
  <c r="V42" i="2" s="1"/>
  <c r="D10" i="2"/>
  <c r="Z23" i="2"/>
  <c r="AD23" i="2"/>
  <c r="V34" i="2"/>
  <c r="D12" i="2"/>
  <c r="Z25" i="2"/>
  <c r="F12" i="2"/>
  <c r="AD25" i="2"/>
  <c r="V26" i="2"/>
  <c r="Z26" i="2"/>
  <c r="AD26" i="2"/>
  <c r="V36" i="2"/>
  <c r="Z27" i="2"/>
  <c r="AD27" i="2"/>
  <c r="AD20" i="2"/>
  <c r="AF20" i="2"/>
  <c r="AF22" i="2"/>
  <c r="AF25" i="2"/>
  <c r="AF27" i="2"/>
  <c r="V28" i="2"/>
  <c r="Z28" i="2"/>
  <c r="AD15" i="2"/>
  <c r="AD19" i="2"/>
  <c r="V20" i="2"/>
  <c r="Z20" i="2"/>
  <c r="AI20" i="2"/>
  <c r="C11" i="2"/>
  <c r="X21" i="2"/>
  <c r="E11" i="2"/>
  <c r="AB21" i="2"/>
  <c r="AI21" i="2"/>
  <c r="X22" i="2"/>
  <c r="AB22" i="2"/>
  <c r="AI22" i="2"/>
  <c r="C10" i="2"/>
  <c r="X23" i="2"/>
  <c r="E10" i="2"/>
  <c r="AB23" i="2"/>
  <c r="AI23" i="2"/>
  <c r="C12" i="2"/>
  <c r="X25" i="2"/>
  <c r="E12" i="2"/>
  <c r="AB25" i="2"/>
  <c r="AI25" i="2"/>
  <c r="X26" i="2"/>
  <c r="AB26" i="2"/>
  <c r="AI26" i="2"/>
  <c r="X27" i="2"/>
  <c r="AB27" i="2"/>
  <c r="AI27" i="2"/>
  <c r="AF28" i="2"/>
  <c r="G11" i="2"/>
  <c r="AF21" i="2"/>
  <c r="G10" i="2"/>
  <c r="M10" i="2" s="1"/>
  <c r="AF23" i="2"/>
  <c r="AF26" i="2"/>
  <c r="AB15" i="2"/>
  <c r="AI15" i="2"/>
  <c r="V15" i="2"/>
  <c r="V24" i="2" s="1"/>
  <c r="X15" i="2"/>
  <c r="G29" i="2"/>
  <c r="AF15" i="2"/>
  <c r="D29" i="2"/>
  <c r="Z15" i="2"/>
  <c r="AG18" i="2"/>
  <c r="AG13" i="2"/>
  <c r="AG16" i="2"/>
  <c r="AG14" i="2"/>
  <c r="AG11" i="2"/>
  <c r="AG12" i="2"/>
  <c r="AG17" i="2"/>
  <c r="AG10" i="2"/>
  <c r="M11" i="2" l="1"/>
  <c r="AU11" i="2" s="1"/>
  <c r="AV11" i="2" s="1"/>
  <c r="AF37" i="2"/>
  <c r="G28" i="2"/>
  <c r="AD24" i="2"/>
  <c r="Z37" i="2"/>
  <c r="D23" i="2" s="1"/>
  <c r="D28" i="2"/>
  <c r="AD35" i="2"/>
  <c r="F37" i="2" s="1"/>
  <c r="Z35" i="2"/>
  <c r="V35" i="2"/>
  <c r="AG26" i="2"/>
  <c r="AD34" i="2"/>
  <c r="Z34" i="2"/>
  <c r="D30" i="2" s="1"/>
  <c r="V44" i="2"/>
  <c r="V41" i="2"/>
  <c r="AD31" i="2"/>
  <c r="F25" i="2"/>
  <c r="Z31" i="2"/>
  <c r="V31" i="2"/>
  <c r="AG22" i="2"/>
  <c r="AD30" i="2"/>
  <c r="Z30" i="2"/>
  <c r="D37" i="2"/>
  <c r="V30" i="2"/>
  <c r="AG21" i="2"/>
  <c r="AB29" i="2"/>
  <c r="X29" i="2"/>
  <c r="C28" i="2"/>
  <c r="X37" i="2"/>
  <c r="C23" i="2" s="1"/>
  <c r="M12" i="2"/>
  <c r="BD11" i="2" s="1"/>
  <c r="Z24" i="2"/>
  <c r="D25" i="2" s="1"/>
  <c r="AF24" i="2"/>
  <c r="X24" i="2"/>
  <c r="C25" i="2" s="1"/>
  <c r="V33" i="2"/>
  <c r="AI24" i="2"/>
  <c r="AB24" i="2"/>
  <c r="E25" i="2" s="1"/>
  <c r="AF35" i="2"/>
  <c r="G37" i="2" s="1"/>
  <c r="AF32" i="2"/>
  <c r="AF30" i="2"/>
  <c r="AI36" i="2"/>
  <c r="AB36" i="2"/>
  <c r="E38" i="2" s="1"/>
  <c r="X36" i="2"/>
  <c r="C38" i="2" s="1"/>
  <c r="AI35" i="2"/>
  <c r="AB35" i="2"/>
  <c r="E37" i="2" s="1"/>
  <c r="X35" i="2"/>
  <c r="C37" i="2" s="1"/>
  <c r="AI34" i="2"/>
  <c r="AB34" i="2"/>
  <c r="E30" i="2" s="1"/>
  <c r="X34" i="2"/>
  <c r="C30" i="2" s="1"/>
  <c r="AI32" i="2"/>
  <c r="AI42" i="2" s="1"/>
  <c r="AB32" i="2"/>
  <c r="X32" i="2"/>
  <c r="AI31" i="2"/>
  <c r="AB31" i="2"/>
  <c r="X31" i="2"/>
  <c r="AI30" i="2"/>
  <c r="AB30" i="2"/>
  <c r="X30" i="2"/>
  <c r="AI29" i="2"/>
  <c r="Z29" i="2"/>
  <c r="V29" i="2"/>
  <c r="AG20" i="2"/>
  <c r="AD28" i="2"/>
  <c r="AG19" i="2"/>
  <c r="V37" i="2"/>
  <c r="AF36" i="2"/>
  <c r="G38" i="2" s="1"/>
  <c r="AF34" i="2"/>
  <c r="G30" i="2" s="1"/>
  <c r="AF31" i="2"/>
  <c r="AF29" i="2"/>
  <c r="AD29" i="2"/>
  <c r="F30" i="2"/>
  <c r="AD36" i="2"/>
  <c r="F38" i="2" s="1"/>
  <c r="Z36" i="2"/>
  <c r="D38" i="2" s="1"/>
  <c r="AG27" i="2"/>
  <c r="V46" i="2"/>
  <c r="AG25" i="2"/>
  <c r="AD32" i="2"/>
  <c r="AD42" i="2" s="1"/>
  <c r="F43" i="2" s="1"/>
  <c r="Z32" i="2"/>
  <c r="AG23" i="2"/>
  <c r="AI37" i="2"/>
  <c r="AB37" i="2"/>
  <c r="E28" i="2"/>
  <c r="BB11" i="2"/>
  <c r="AG15" i="2"/>
  <c r="C35" i="2" l="1"/>
  <c r="X42" i="2"/>
  <c r="D35" i="2"/>
  <c r="Z42" i="2"/>
  <c r="D43" i="2" s="1"/>
  <c r="F35" i="2"/>
  <c r="E35" i="2"/>
  <c r="M35" i="2" s="1"/>
  <c r="AB42" i="2"/>
  <c r="E43" i="2" s="1"/>
  <c r="G35" i="2"/>
  <c r="AF42" i="2"/>
  <c r="BE11" i="2"/>
  <c r="AY11" i="2"/>
  <c r="AG28" i="2"/>
  <c r="F29" i="2"/>
  <c r="M29" i="2" s="1"/>
  <c r="AO10" i="2" s="1"/>
  <c r="BA11" i="2"/>
  <c r="AQ11" i="2"/>
  <c r="AR11" i="2" s="1"/>
  <c r="BF11" i="2"/>
  <c r="AS11" i="2"/>
  <c r="AT11" i="2" s="1"/>
  <c r="AZ11" i="2"/>
  <c r="BG11" i="2"/>
  <c r="AP11" i="2"/>
  <c r="AO11" i="2"/>
  <c r="AW11" i="2"/>
  <c r="AX11" i="2" s="1"/>
  <c r="BC11" i="2"/>
  <c r="AG36" i="2"/>
  <c r="M25" i="2"/>
  <c r="M38" i="2"/>
  <c r="Z41" i="2"/>
  <c r="D42" i="2" s="1"/>
  <c r="Z46" i="2"/>
  <c r="D47" i="2" s="1"/>
  <c r="D26" i="2"/>
  <c r="AF40" i="2"/>
  <c r="G41" i="2" s="1"/>
  <c r="G17" i="2"/>
  <c r="M30" i="2"/>
  <c r="V38" i="2"/>
  <c r="AG29" i="2"/>
  <c r="AI38" i="2"/>
  <c r="X39" i="2"/>
  <c r="C40" i="2" s="1"/>
  <c r="AB39" i="2"/>
  <c r="E40" i="2" s="1"/>
  <c r="E22" i="2"/>
  <c r="X40" i="2"/>
  <c r="C41" i="2" s="1"/>
  <c r="C17" i="2"/>
  <c r="AB40" i="2"/>
  <c r="AI40" i="2"/>
  <c r="C31" i="2"/>
  <c r="X41" i="2"/>
  <c r="C42" i="2" s="1"/>
  <c r="X44" i="2"/>
  <c r="C34" i="2"/>
  <c r="AB44" i="2"/>
  <c r="AI44" i="2"/>
  <c r="X45" i="2"/>
  <c r="C46" i="2" s="1"/>
  <c r="C13" i="2"/>
  <c r="E26" i="2"/>
  <c r="AB46" i="2"/>
  <c r="E47" i="2" s="1"/>
  <c r="AF39" i="2"/>
  <c r="G40" i="2" s="1"/>
  <c r="G22" i="2"/>
  <c r="AF45" i="2"/>
  <c r="G46" i="2" s="1"/>
  <c r="X33" i="2"/>
  <c r="AF33" i="2"/>
  <c r="Z33" i="2"/>
  <c r="AB38" i="2"/>
  <c r="E39" i="2" s="1"/>
  <c r="V39" i="2"/>
  <c r="AG30" i="2"/>
  <c r="D22" i="2"/>
  <c r="Z39" i="2"/>
  <c r="D40" i="2" s="1"/>
  <c r="F22" i="2"/>
  <c r="AD39" i="2"/>
  <c r="F40" i="2" s="1"/>
  <c r="AG32" i="2"/>
  <c r="V50" i="2"/>
  <c r="Z44" i="2"/>
  <c r="F34" i="2"/>
  <c r="AD44" i="2"/>
  <c r="Z45" i="2"/>
  <c r="D46" i="2" s="1"/>
  <c r="D13" i="2"/>
  <c r="AD33" i="2"/>
  <c r="AD41" i="2"/>
  <c r="F42" i="2" s="1"/>
  <c r="F31" i="2"/>
  <c r="F26" i="2"/>
  <c r="AD46" i="2"/>
  <c r="F47" i="2" s="1"/>
  <c r="AD38" i="2"/>
  <c r="F39" i="2" s="1"/>
  <c r="AF38" i="2"/>
  <c r="G39" i="2" s="1"/>
  <c r="AF44" i="2"/>
  <c r="AF46" i="2"/>
  <c r="G47" i="2" s="1"/>
  <c r="AD37" i="2"/>
  <c r="F23" i="2" s="1"/>
  <c r="M23" i="2" s="1"/>
  <c r="F28" i="2"/>
  <c r="M28" i="2" s="1"/>
  <c r="Z38" i="2"/>
  <c r="D39" i="2" s="1"/>
  <c r="AI39" i="2"/>
  <c r="E31" i="2"/>
  <c r="AB41" i="2"/>
  <c r="E42" i="2" s="1"/>
  <c r="AI41" i="2"/>
  <c r="AB45" i="2"/>
  <c r="E46" i="2" s="1"/>
  <c r="E13" i="2"/>
  <c r="AI45" i="2"/>
  <c r="X46" i="2"/>
  <c r="C47" i="2" s="1"/>
  <c r="C26" i="2"/>
  <c r="AI46" i="2"/>
  <c r="G31" i="2"/>
  <c r="AF41" i="2"/>
  <c r="AB33" i="2"/>
  <c r="AI33" i="2"/>
  <c r="AG24" i="2"/>
  <c r="V43" i="2"/>
  <c r="X38" i="2"/>
  <c r="C39" i="2" s="1"/>
  <c r="M37" i="2"/>
  <c r="V40" i="2"/>
  <c r="AG31" i="2"/>
  <c r="Z40" i="2"/>
  <c r="AD40" i="2"/>
  <c r="F41" i="2" s="1"/>
  <c r="F17" i="2"/>
  <c r="AG34" i="2"/>
  <c r="V45" i="2"/>
  <c r="AG35" i="2"/>
  <c r="AD45" i="2"/>
  <c r="F46" i="2" s="1"/>
  <c r="F13" i="2"/>
  <c r="AU10" i="2"/>
  <c r="AV10" i="2" s="1"/>
  <c r="BF10" i="2"/>
  <c r="AY10" i="2"/>
  <c r="BD10" i="2"/>
  <c r="BB10" i="2"/>
  <c r="BG10" i="2"/>
  <c r="AP10" i="2"/>
  <c r="AZ10" i="2"/>
  <c r="BA10" i="2"/>
  <c r="BC10" i="2"/>
  <c r="AQ10" i="2"/>
  <c r="AR10" i="2" s="1"/>
  <c r="BE10" i="2"/>
  <c r="AS10" i="2"/>
  <c r="AT10" i="2" s="1"/>
  <c r="AW10" i="2"/>
  <c r="AX10" i="2" s="1"/>
  <c r="C43" i="2" l="1"/>
  <c r="M43" i="2" s="1"/>
  <c r="AG42" i="2"/>
  <c r="AG44" i="2"/>
  <c r="M47" i="2"/>
  <c r="M46" i="2"/>
  <c r="M41" i="2"/>
  <c r="M42" i="2"/>
  <c r="M34" i="2"/>
  <c r="BC34" i="2" s="1"/>
  <c r="M40" i="2"/>
  <c r="M39" i="2"/>
  <c r="M26" i="2"/>
  <c r="AO34" i="2"/>
  <c r="BF34" i="2"/>
  <c r="AY34" i="2"/>
  <c r="BA34" i="2"/>
  <c r="AU34" i="2"/>
  <c r="AQ34" i="2"/>
  <c r="BE34" i="2"/>
  <c r="G15" i="2"/>
  <c r="D15" i="2"/>
  <c r="AG40" i="2"/>
  <c r="V49" i="2"/>
  <c r="AO28" i="2"/>
  <c r="AS28" i="2"/>
  <c r="AW28" i="2"/>
  <c r="BA28" i="2"/>
  <c r="BE28" i="2"/>
  <c r="AP28" i="2"/>
  <c r="BF28" i="2"/>
  <c r="BD28" i="2"/>
  <c r="AZ28" i="2"/>
  <c r="AQ28" i="2"/>
  <c r="AU28" i="2"/>
  <c r="AY28" i="2"/>
  <c r="BC28" i="2"/>
  <c r="BG28" i="2"/>
  <c r="AI43" i="2"/>
  <c r="E14" i="2"/>
  <c r="AI50" i="2"/>
  <c r="AI48" i="2"/>
  <c r="Z47" i="2"/>
  <c r="G18" i="2"/>
  <c r="F18" i="2"/>
  <c r="AG46" i="2"/>
  <c r="F24" i="2"/>
  <c r="AD50" i="2"/>
  <c r="F50" i="2" s="1"/>
  <c r="AD43" i="2"/>
  <c r="F44" i="2" s="1"/>
  <c r="D14" i="2"/>
  <c r="F27" i="2"/>
  <c r="D27" i="2"/>
  <c r="F20" i="2"/>
  <c r="AD48" i="2"/>
  <c r="F33" i="2" s="1"/>
  <c r="Z48" i="2"/>
  <c r="D33" i="2" s="1"/>
  <c r="D20" i="2"/>
  <c r="V48" i="2"/>
  <c r="AG39" i="2"/>
  <c r="AB47" i="2"/>
  <c r="E36" i="2"/>
  <c r="Z43" i="2"/>
  <c r="D44" i="2" s="1"/>
  <c r="AF43" i="2"/>
  <c r="G44" i="2" s="1"/>
  <c r="X43" i="2"/>
  <c r="C44" i="2" s="1"/>
  <c r="E18" i="2"/>
  <c r="M13" i="2"/>
  <c r="C24" i="2"/>
  <c r="X50" i="2"/>
  <c r="C19" i="2" s="1"/>
  <c r="X48" i="2"/>
  <c r="C20" i="2"/>
  <c r="V47" i="2"/>
  <c r="AG38" i="2"/>
  <c r="Z50" i="2"/>
  <c r="D19" i="2" s="1"/>
  <c r="D24" i="2"/>
  <c r="AG45" i="2"/>
  <c r="AD49" i="2"/>
  <c r="F21" i="2" s="1"/>
  <c r="F45" i="2"/>
  <c r="Z49" i="2"/>
  <c r="D21" i="2" s="1"/>
  <c r="M17" i="2"/>
  <c r="X47" i="2"/>
  <c r="C50" i="2" s="1"/>
  <c r="C36" i="2"/>
  <c r="AG33" i="2"/>
  <c r="AB43" i="2"/>
  <c r="E44" i="2" s="1"/>
  <c r="AF50" i="2"/>
  <c r="AB50" i="2"/>
  <c r="E19" i="2" s="1"/>
  <c r="AG37" i="2"/>
  <c r="G27" i="2"/>
  <c r="AF47" i="2"/>
  <c r="G50" i="2" s="1"/>
  <c r="G36" i="2"/>
  <c r="F36" i="2"/>
  <c r="AD47" i="2"/>
  <c r="AG41" i="2"/>
  <c r="M22" i="2"/>
  <c r="C15" i="2"/>
  <c r="AF48" i="2"/>
  <c r="G20" i="2"/>
  <c r="C14" i="2"/>
  <c r="C27" i="2"/>
  <c r="M31" i="2"/>
  <c r="AI49" i="2"/>
  <c r="AB49" i="2"/>
  <c r="E21" i="2" s="1"/>
  <c r="E45" i="2"/>
  <c r="X49" i="2"/>
  <c r="C21" i="2" s="1"/>
  <c r="C45" i="2"/>
  <c r="AB48" i="2"/>
  <c r="AI47" i="2"/>
  <c r="AF49" i="2"/>
  <c r="G45" i="2"/>
  <c r="D18" i="2"/>
  <c r="E15" i="2"/>
  <c r="AW34" i="2" l="1"/>
  <c r="AZ34" i="2"/>
  <c r="BG34" i="2"/>
  <c r="AS34" i="2"/>
  <c r="AP34" i="2"/>
  <c r="BD34" i="2"/>
  <c r="BG42" i="2"/>
  <c r="BC42" i="2"/>
  <c r="AY42" i="2"/>
  <c r="AU42" i="2"/>
  <c r="AQ42" i="2"/>
  <c r="BF42" i="2"/>
  <c r="AP42" i="2"/>
  <c r="BE42" i="2"/>
  <c r="BA42" i="2"/>
  <c r="AW42" i="2"/>
  <c r="AS42" i="2"/>
  <c r="AO42" i="2"/>
  <c r="BD42" i="2"/>
  <c r="AZ42" i="2"/>
  <c r="H33" i="2"/>
  <c r="E48" i="2"/>
  <c r="M14" i="2"/>
  <c r="G48" i="2"/>
  <c r="D50" i="2"/>
  <c r="BD25" i="2"/>
  <c r="E50" i="2"/>
  <c r="G33" i="2"/>
  <c r="F48" i="2"/>
  <c r="BB13" i="2"/>
  <c r="BB17" i="2" s="1"/>
  <c r="BC13" i="2"/>
  <c r="AW13" i="2"/>
  <c r="AX13" i="2" s="1"/>
  <c r="AO13" i="2"/>
  <c r="BA13" i="2"/>
  <c r="AY13" i="2"/>
  <c r="AS13" i="2"/>
  <c r="AT13" i="2" s="1"/>
  <c r="AZ13" i="2"/>
  <c r="AU13" i="2"/>
  <c r="AV13" i="2" s="1"/>
  <c r="BD13" i="2"/>
  <c r="BE13" i="2"/>
  <c r="BF13" i="2"/>
  <c r="AP13" i="2"/>
  <c r="BG13" i="2"/>
  <c r="AQ13" i="2"/>
  <c r="AR13" i="2" s="1"/>
  <c r="M44" i="2"/>
  <c r="M50" i="2"/>
  <c r="D16" i="2"/>
  <c r="D48" i="2"/>
  <c r="C16" i="2"/>
  <c r="M16" i="2" s="1"/>
  <c r="C48" i="2"/>
  <c r="C33" i="2"/>
  <c r="AP25" i="2"/>
  <c r="BG25" i="2"/>
  <c r="BD22" i="2"/>
  <c r="AW22" i="2"/>
  <c r="BC22" i="2"/>
  <c r="AP22" i="2"/>
  <c r="BA22" i="2"/>
  <c r="AS22" i="2"/>
  <c r="BG22" i="2"/>
  <c r="AZ22" i="2"/>
  <c r="BE22" i="2"/>
  <c r="BF22" i="2"/>
  <c r="AU22" i="2"/>
  <c r="AO22" i="2"/>
  <c r="AQ22" i="2"/>
  <c r="AY22" i="2"/>
  <c r="BG12" i="2"/>
  <c r="BE12" i="2"/>
  <c r="BA12" i="2"/>
  <c r="AS12" i="2"/>
  <c r="AT12" i="2" s="1"/>
  <c r="AZ12" i="2"/>
  <c r="BD12" i="2"/>
  <c r="BC12" i="2"/>
  <c r="AO12" i="2"/>
  <c r="AY12" i="2"/>
  <c r="AU12" i="2"/>
  <c r="AV12" i="2" s="1"/>
  <c r="BB12" i="2"/>
  <c r="BF12" i="2"/>
  <c r="AP12" i="2"/>
  <c r="AQ12" i="2"/>
  <c r="AR12" i="2" s="1"/>
  <c r="AW12" i="2"/>
  <c r="AX12" i="2" s="1"/>
  <c r="AO25" i="2"/>
  <c r="BC25" i="2"/>
  <c r="BE25" i="2"/>
  <c r="AZ25" i="2"/>
  <c r="AQ25" i="2"/>
  <c r="AU17" i="2"/>
  <c r="AV17" i="2" s="1"/>
  <c r="BG17" i="2"/>
  <c r="BF17" i="2"/>
  <c r="AO17" i="2"/>
  <c r="AP17" i="2"/>
  <c r="AQ17" i="2"/>
  <c r="AS17" i="2"/>
  <c r="AT17" i="2" s="1"/>
  <c r="BE17" i="2"/>
  <c r="AW17" i="2"/>
  <c r="AY17" i="2"/>
  <c r="AZ17" i="2"/>
  <c r="BA17" i="2"/>
  <c r="BD17" i="2"/>
  <c r="BC17" i="2"/>
  <c r="AX17" i="2"/>
  <c r="AW25" i="2"/>
  <c r="AS25" i="2"/>
  <c r="AU25" i="2"/>
  <c r="BA25" i="2"/>
  <c r="AY25" i="2"/>
  <c r="BF25" i="2"/>
  <c r="AG50" i="2"/>
  <c r="BD24" i="2"/>
  <c r="AZ24" i="2"/>
  <c r="AU24" i="2"/>
  <c r="AO24" i="2"/>
  <c r="M24" i="2"/>
  <c r="M27" i="2"/>
  <c r="M18" i="2"/>
  <c r="AP46" i="2"/>
  <c r="AP41" i="2"/>
  <c r="AS45" i="2"/>
  <c r="AP45" i="2"/>
  <c r="AY45" i="2"/>
  <c r="BD45" i="2"/>
  <c r="AW45" i="2"/>
  <c r="AZ45" i="2"/>
  <c r="BC45" i="2"/>
  <c r="F32" i="2"/>
  <c r="C32" i="2"/>
  <c r="AZ31" i="2"/>
  <c r="BF31" i="2"/>
  <c r="AU31" i="2"/>
  <c r="BC31" i="2"/>
  <c r="AS31" i="2"/>
  <c r="AO31" i="2"/>
  <c r="BE31" i="2"/>
  <c r="AP31" i="2"/>
  <c r="AQ31" i="2"/>
  <c r="BG31" i="2"/>
  <c r="AW31" i="2"/>
  <c r="BD31" i="2"/>
  <c r="AY31" i="2"/>
  <c r="BA31" i="2"/>
  <c r="AP29" i="2"/>
  <c r="BD29" i="2"/>
  <c r="AQ29" i="2"/>
  <c r="AY29" i="2"/>
  <c r="BG29" i="2"/>
  <c r="BA29" i="2"/>
  <c r="AW29" i="2"/>
  <c r="AZ29" i="2"/>
  <c r="AU29" i="2"/>
  <c r="AS29" i="2"/>
  <c r="BE29" i="2"/>
  <c r="BF29" i="2"/>
  <c r="BC29" i="2"/>
  <c r="AO29" i="2"/>
  <c r="C49" i="2"/>
  <c r="AP37" i="2"/>
  <c r="BF37" i="2"/>
  <c r="AU37" i="2"/>
  <c r="BC37" i="2"/>
  <c r="AO37" i="2"/>
  <c r="BE37" i="2"/>
  <c r="BA37" i="2"/>
  <c r="AZ37" i="2"/>
  <c r="BD37" i="2"/>
  <c r="AQ37" i="2"/>
  <c r="AY37" i="2"/>
  <c r="BG37" i="2"/>
  <c r="AW37" i="2"/>
  <c r="AS37" i="2"/>
  <c r="E32" i="2"/>
  <c r="F49" i="2"/>
  <c r="F15" i="2"/>
  <c r="M15" i="2" s="1"/>
  <c r="BD15" i="2" s="1"/>
  <c r="D32" i="2"/>
  <c r="AG49" i="2"/>
  <c r="M21" i="2"/>
  <c r="M45" i="2"/>
  <c r="BA45" i="2" s="1"/>
  <c r="M36" i="2"/>
  <c r="G32" i="2"/>
  <c r="E49" i="2"/>
  <c r="AG43" i="2"/>
  <c r="AG47" i="2"/>
  <c r="M20" i="2"/>
  <c r="M19" i="2"/>
  <c r="AP35" i="2"/>
  <c r="AQ35" i="2"/>
  <c r="BG35" i="2"/>
  <c r="AS35" i="2"/>
  <c r="BF35" i="2"/>
  <c r="BC35" i="2"/>
  <c r="BE35" i="2"/>
  <c r="BD35" i="2"/>
  <c r="AY35" i="2"/>
  <c r="AW35" i="2"/>
  <c r="AZ35" i="2"/>
  <c r="AU35" i="2"/>
  <c r="AO35" i="2"/>
  <c r="BA35" i="2"/>
  <c r="G49" i="2"/>
  <c r="D49" i="2"/>
  <c r="AG48" i="2"/>
  <c r="AS36" i="2" l="1"/>
  <c r="BE36" i="2"/>
  <c r="AQ36" i="2"/>
  <c r="BG36" i="2"/>
  <c r="AP27" i="2"/>
  <c r="AW27" i="2"/>
  <c r="BG27" i="2"/>
  <c r="AS27" i="2"/>
  <c r="BD27" i="2"/>
  <c r="BC27" i="2"/>
  <c r="BF27" i="2"/>
  <c r="AQ27" i="2"/>
  <c r="BE27" i="2"/>
  <c r="AU27" i="2"/>
  <c r="AZ27" i="2"/>
  <c r="AY27" i="2"/>
  <c r="BA27" i="2"/>
  <c r="AO27" i="2"/>
  <c r="BD36" i="2"/>
  <c r="AP36" i="2"/>
  <c r="AU36" i="2"/>
  <c r="AO36" i="2"/>
  <c r="BF45" i="2"/>
  <c r="AU45" i="2"/>
  <c r="BE45" i="2"/>
  <c r="AO45" i="2"/>
  <c r="BG45" i="2"/>
  <c r="AQ45" i="2"/>
  <c r="AW36" i="2"/>
  <c r="BF36" i="2"/>
  <c r="AY36" i="2"/>
  <c r="AY24" i="2"/>
  <c r="BG24" i="2"/>
  <c r="BC24" i="2"/>
  <c r="AW24" i="2"/>
  <c r="BF24" i="2"/>
  <c r="AS24" i="2"/>
  <c r="BE24" i="2"/>
  <c r="BA24" i="2"/>
  <c r="AQ24" i="2"/>
  <c r="BA36" i="2"/>
  <c r="BC36" i="2"/>
  <c r="AZ36" i="2"/>
  <c r="AP24" i="2"/>
  <c r="AR17" i="2"/>
  <c r="M33" i="2"/>
  <c r="AQ33" i="2" s="1"/>
  <c r="BB15" i="2"/>
  <c r="AS15" i="2"/>
  <c r="AT15" i="2" s="1"/>
  <c r="BG15" i="2"/>
  <c r="AW15" i="2"/>
  <c r="AX15" i="2" s="1"/>
  <c r="BC15" i="2"/>
  <c r="AZ15" i="2"/>
  <c r="AQ15" i="2"/>
  <c r="AR15" i="2" s="1"/>
  <c r="M48" i="2"/>
  <c r="AO15" i="2"/>
  <c r="BF15" i="2"/>
  <c r="AP15" i="2"/>
  <c r="AU15" i="2"/>
  <c r="AV15" i="2" s="1"/>
  <c r="BA15" i="2"/>
  <c r="AY15" i="2"/>
  <c r="BE15" i="2"/>
  <c r="AQ19" i="2"/>
  <c r="BG19" i="2"/>
  <c r="BC19" i="2"/>
  <c r="BF19" i="2"/>
  <c r="BE19" i="2"/>
  <c r="AP19" i="2"/>
  <c r="AS19" i="2"/>
  <c r="AO19" i="2"/>
  <c r="AY19" i="2"/>
  <c r="AU19" i="2"/>
  <c r="AV19" i="2" s="1"/>
  <c r="AZ19" i="2"/>
  <c r="BD19" i="2"/>
  <c r="AW19" i="2"/>
  <c r="AX19" i="2" s="1"/>
  <c r="BA19" i="2"/>
  <c r="AT19" i="2"/>
  <c r="BB19" i="2"/>
  <c r="BB23" i="2" s="1"/>
  <c r="BB27" i="2" s="1"/>
  <c r="BB31" i="2" s="1"/>
  <c r="BB35" i="2" s="1"/>
  <c r="BB39" i="2" s="1"/>
  <c r="BB44" i="2" s="1"/>
  <c r="AU21" i="2"/>
  <c r="AV21" i="2" s="1"/>
  <c r="AV25" i="2" s="1"/>
  <c r="AV29" i="2" s="1"/>
  <c r="BC21" i="2"/>
  <c r="BD21" i="2"/>
  <c r="AS21" i="2"/>
  <c r="AT21" i="2" s="1"/>
  <c r="AT25" i="2" s="1"/>
  <c r="AT29" i="2" s="1"/>
  <c r="AZ21" i="2"/>
  <c r="AO21" i="2"/>
  <c r="BE21" i="2"/>
  <c r="AQ21" i="2"/>
  <c r="AY21" i="2"/>
  <c r="BG21" i="2"/>
  <c r="BF21" i="2"/>
  <c r="BA21" i="2"/>
  <c r="BB21" i="2"/>
  <c r="BB25" i="2" s="1"/>
  <c r="BB29" i="2" s="1"/>
  <c r="BB33" i="2" s="1"/>
  <c r="BB37" i="2" s="1"/>
  <c r="BB41" i="2" s="1"/>
  <c r="BB46" i="2" s="1"/>
  <c r="AW21" i="2"/>
  <c r="AX21" i="2" s="1"/>
  <c r="AX25" i="2" s="1"/>
  <c r="AP21" i="2"/>
  <c r="AX29" i="2"/>
  <c r="AY16" i="2"/>
  <c r="BD16" i="2"/>
  <c r="BE16" i="2"/>
  <c r="AP16" i="2"/>
  <c r="AU16" i="2"/>
  <c r="AV16" i="2" s="1"/>
  <c r="AO16" i="2"/>
  <c r="AS16" i="2"/>
  <c r="AT16" i="2" s="1"/>
  <c r="AZ16" i="2"/>
  <c r="BG16" i="2"/>
  <c r="AQ16" i="2"/>
  <c r="AW16" i="2"/>
  <c r="AX16" i="2" s="1"/>
  <c r="BC16" i="2"/>
  <c r="BA16" i="2"/>
  <c r="BF16" i="2"/>
  <c r="BB16" i="2"/>
  <c r="BB20" i="2" s="1"/>
  <c r="BB24" i="2" s="1"/>
  <c r="BB28" i="2" s="1"/>
  <c r="AR16" i="2"/>
  <c r="BD20" i="2"/>
  <c r="AW20" i="2"/>
  <c r="AY20" i="2"/>
  <c r="AQ20" i="2"/>
  <c r="AP20" i="2"/>
  <c r="BA20" i="2"/>
  <c r="AZ20" i="2"/>
  <c r="AO20" i="2"/>
  <c r="BE20" i="2"/>
  <c r="AU20" i="2"/>
  <c r="AS20" i="2"/>
  <c r="BC20" i="2"/>
  <c r="BF20" i="2"/>
  <c r="BG20" i="2"/>
  <c r="BC14" i="2"/>
  <c r="AS14" i="2"/>
  <c r="AT14" i="2" s="1"/>
  <c r="AP14" i="2"/>
  <c r="AW14" i="2"/>
  <c r="AX14" i="2" s="1"/>
  <c r="AY14" i="2"/>
  <c r="AZ14" i="2"/>
  <c r="BA14" i="2"/>
  <c r="AQ14" i="2"/>
  <c r="BE14" i="2"/>
  <c r="BD14" i="2"/>
  <c r="AU14" i="2"/>
  <c r="BF14" i="2"/>
  <c r="BG14" i="2"/>
  <c r="AO14" i="2"/>
  <c r="AV14" i="2"/>
  <c r="AR14" i="2"/>
  <c r="BB14" i="2"/>
  <c r="BB18" i="2" s="1"/>
  <c r="BB22" i="2" s="1"/>
  <c r="BB26" i="2" s="1"/>
  <c r="AZ46" i="2"/>
  <c r="BE18" i="2"/>
  <c r="BG18" i="2"/>
  <c r="BD18" i="2"/>
  <c r="AO18" i="2"/>
  <c r="AQ18" i="2"/>
  <c r="BA18" i="2"/>
  <c r="AY18" i="2"/>
  <c r="AW18" i="2"/>
  <c r="BC18" i="2"/>
  <c r="AU18" i="2"/>
  <c r="BF18" i="2"/>
  <c r="AP18" i="2"/>
  <c r="AS18" i="2"/>
  <c r="AZ18" i="2"/>
  <c r="BF44" i="2"/>
  <c r="BD26" i="2"/>
  <c r="AW26" i="2"/>
  <c r="BC26" i="2"/>
  <c r="AZ26" i="2"/>
  <c r="AU26" i="2"/>
  <c r="BF26" i="2"/>
  <c r="AY26" i="2"/>
  <c r="AP26" i="2"/>
  <c r="AO26" i="2"/>
  <c r="BE26" i="2"/>
  <c r="AQ26" i="2"/>
  <c r="AS26" i="2"/>
  <c r="BG26" i="2"/>
  <c r="BA26" i="2"/>
  <c r="AZ41" i="2"/>
  <c r="AO23" i="2"/>
  <c r="BE23" i="2"/>
  <c r="AS23" i="2"/>
  <c r="AZ23" i="2"/>
  <c r="BG23" i="2"/>
  <c r="BD23" i="2"/>
  <c r="AU23" i="2"/>
  <c r="AQ23" i="2"/>
  <c r="AW23" i="2"/>
  <c r="AP23" i="2"/>
  <c r="BA23" i="2"/>
  <c r="BF23" i="2"/>
  <c r="AY23" i="2"/>
  <c r="BC23" i="2"/>
  <c r="AS33" i="2"/>
  <c r="BC33" i="2"/>
  <c r="BF33" i="2"/>
  <c r="BG46" i="2"/>
  <c r="BC46" i="2"/>
  <c r="BA46" i="2"/>
  <c r="AQ46" i="2"/>
  <c r="AW46" i="2"/>
  <c r="BF46" i="2"/>
  <c r="AS46" i="2"/>
  <c r="AY46" i="2"/>
  <c r="BD46" i="2"/>
  <c r="BE46" i="2"/>
  <c r="AO46" i="2"/>
  <c r="AU46" i="2"/>
  <c r="AZ44" i="2"/>
  <c r="BD44" i="2"/>
  <c r="AP44" i="2"/>
  <c r="AU44" i="2"/>
  <c r="AQ44" i="2"/>
  <c r="BE44" i="2"/>
  <c r="BA44" i="2"/>
  <c r="AW44" i="2"/>
  <c r="BG44" i="2"/>
  <c r="AS44" i="2"/>
  <c r="BC44" i="2"/>
  <c r="AO44" i="2"/>
  <c r="AY44" i="2"/>
  <c r="AQ41" i="2"/>
  <c r="AW41" i="2"/>
  <c r="BG41" i="2"/>
  <c r="AS41" i="2"/>
  <c r="AU41" i="2"/>
  <c r="BD41" i="2"/>
  <c r="AY41" i="2"/>
  <c r="BA41" i="2"/>
  <c r="BF41" i="2"/>
  <c r="BC41" i="2"/>
  <c r="BE41" i="2"/>
  <c r="AO41" i="2"/>
  <c r="AU33" i="2"/>
  <c r="BD33" i="2"/>
  <c r="AZ33" i="2"/>
  <c r="M49" i="2"/>
  <c r="AP43" i="2" s="1"/>
  <c r="AY33" i="2"/>
  <c r="BA33" i="2"/>
  <c r="AP33" i="2"/>
  <c r="AW33" i="2"/>
  <c r="BE33" i="2"/>
  <c r="AO33" i="2"/>
  <c r="BE43" i="2"/>
  <c r="BA43" i="2"/>
  <c r="AO43" i="2"/>
  <c r="AY48" i="2"/>
  <c r="BF48" i="2"/>
  <c r="BA48" i="2"/>
  <c r="AS50" i="2"/>
  <c r="BA50" i="2"/>
  <c r="AP50" i="2"/>
  <c r="BD50" i="2"/>
  <c r="AU50" i="2"/>
  <c r="BC50" i="2"/>
  <c r="AZ50" i="2"/>
  <c r="AP49" i="2"/>
  <c r="M32" i="2"/>
  <c r="AO39" i="2"/>
  <c r="AW39" i="2"/>
  <c r="BF39" i="2"/>
  <c r="AY39" i="2"/>
  <c r="BG39" i="2"/>
  <c r="BA39" i="2"/>
  <c r="AP39" i="2"/>
  <c r="AS39" i="2"/>
  <c r="AZ39" i="2"/>
  <c r="BD39" i="2"/>
  <c r="AQ39" i="2"/>
  <c r="BC39" i="2"/>
  <c r="AU39" i="2"/>
  <c r="BE39" i="2"/>
  <c r="AQ38" i="2"/>
  <c r="AY38" i="2"/>
  <c r="BG38" i="2"/>
  <c r="BF38" i="2"/>
  <c r="AS38" i="2"/>
  <c r="BA38" i="2"/>
  <c r="AZ38" i="2"/>
  <c r="AU38" i="2"/>
  <c r="BC38" i="2"/>
  <c r="BD38" i="2"/>
  <c r="AO38" i="2"/>
  <c r="AW38" i="2"/>
  <c r="BE38" i="2"/>
  <c r="AP38" i="2"/>
  <c r="AQ40" i="2"/>
  <c r="AO40" i="2"/>
  <c r="BE40" i="2"/>
  <c r="AW40" i="2"/>
  <c r="AP40" i="2"/>
  <c r="AZ40" i="2"/>
  <c r="AS40" i="2"/>
  <c r="BF40" i="2"/>
  <c r="BG40" i="2"/>
  <c r="AY40" i="2"/>
  <c r="BA40" i="2"/>
  <c r="BD40" i="2"/>
  <c r="BC40" i="2"/>
  <c r="AU40" i="2"/>
  <c r="AU32" i="2" l="1"/>
  <c r="BC32" i="2"/>
  <c r="BF32" i="2"/>
  <c r="AO32" i="2"/>
  <c r="AW32" i="2"/>
  <c r="BE32" i="2"/>
  <c r="AZ32" i="2"/>
  <c r="AQ32" i="2"/>
  <c r="AY32" i="2"/>
  <c r="BG32" i="2"/>
  <c r="BD32" i="2"/>
  <c r="AS32" i="2"/>
  <c r="BA32" i="2"/>
  <c r="AP32" i="2"/>
  <c r="BB32" i="2"/>
  <c r="BB36" i="2" s="1"/>
  <c r="BB40" i="2" s="1"/>
  <c r="BB45" i="2" s="1"/>
  <c r="BG33" i="2"/>
  <c r="AZ48" i="2"/>
  <c r="AS48" i="2"/>
  <c r="BG48" i="2"/>
  <c r="AQ48" i="2"/>
  <c r="AR21" i="2"/>
  <c r="AR25" i="2" s="1"/>
  <c r="AR29" i="2" s="1"/>
  <c r="AR33" i="2" s="1"/>
  <c r="AR37" i="2" s="1"/>
  <c r="AR19" i="2"/>
  <c r="BE49" i="2"/>
  <c r="BA49" i="2"/>
  <c r="AP48" i="2"/>
  <c r="BE48" i="2"/>
  <c r="AW48" i="2"/>
  <c r="AO48" i="2"/>
  <c r="BD48" i="2"/>
  <c r="BC48" i="2"/>
  <c r="AU48" i="2"/>
  <c r="BB48" i="2"/>
  <c r="BC49" i="2"/>
  <c r="AO49" i="2"/>
  <c r="AY49" i="2"/>
  <c r="BF49" i="2"/>
  <c r="BB49" i="2"/>
  <c r="AU49" i="2"/>
  <c r="AW49" i="2"/>
  <c r="BD49" i="2"/>
  <c r="BG49" i="2"/>
  <c r="AQ49" i="2"/>
  <c r="AS49" i="2"/>
  <c r="AZ49" i="2"/>
  <c r="AR18" i="2"/>
  <c r="AR22" i="2" s="1"/>
  <c r="AR26" i="2" s="1"/>
  <c r="AT18" i="2"/>
  <c r="AT22" i="2" s="1"/>
  <c r="AT26" i="2" s="1"/>
  <c r="AR41" i="2"/>
  <c r="AR46" i="2" s="1"/>
  <c r="AT33" i="2"/>
  <c r="AT37" i="2" s="1"/>
  <c r="AT41" i="2" s="1"/>
  <c r="AT46" i="2" s="1"/>
  <c r="AX33" i="2"/>
  <c r="AX37" i="2" s="1"/>
  <c r="AX41" i="2" s="1"/>
  <c r="AX46" i="2" s="1"/>
  <c r="AX49" i="2" s="1"/>
  <c r="AT20" i="2"/>
  <c r="AT24" i="2" s="1"/>
  <c r="AT28" i="2" s="1"/>
  <c r="AT32" i="2" s="1"/>
  <c r="AT36" i="2" s="1"/>
  <c r="AT40" i="2" s="1"/>
  <c r="AT45" i="2" s="1"/>
  <c r="AT48" i="2" s="1"/>
  <c r="AV33" i="2"/>
  <c r="AV37" i="2" s="1"/>
  <c r="AV41" i="2" s="1"/>
  <c r="AV46" i="2" s="1"/>
  <c r="AS30" i="2"/>
  <c r="BA30" i="2"/>
  <c r="AP30" i="2"/>
  <c r="AQ30" i="2"/>
  <c r="AR30" i="2" s="1"/>
  <c r="AR34" i="2" s="1"/>
  <c r="BG30" i="2"/>
  <c r="AU30" i="2"/>
  <c r="BF30" i="2"/>
  <c r="BB30" i="2"/>
  <c r="BB34" i="2" s="1"/>
  <c r="BB38" i="2" s="1"/>
  <c r="AO30" i="2"/>
  <c r="AW30" i="2"/>
  <c r="BE30" i="2"/>
  <c r="BD30" i="2"/>
  <c r="AY30" i="2"/>
  <c r="AZ30" i="2"/>
  <c r="BC30" i="2"/>
  <c r="AV18" i="2"/>
  <c r="AV22" i="2" s="1"/>
  <c r="AV26" i="2" s="1"/>
  <c r="AV30" i="2" s="1"/>
  <c r="AV34" i="2" s="1"/>
  <c r="AV38" i="2" s="1"/>
  <c r="AV42" i="2" s="1"/>
  <c r="AX20" i="2"/>
  <c r="AX24" i="2" s="1"/>
  <c r="AX28" i="2" s="1"/>
  <c r="AX32" i="2" s="1"/>
  <c r="AX36" i="2" s="1"/>
  <c r="AX40" i="2" s="1"/>
  <c r="AX45" i="2" s="1"/>
  <c r="AV23" i="2"/>
  <c r="AV27" i="2" s="1"/>
  <c r="AV31" i="2" s="1"/>
  <c r="AV35" i="2" s="1"/>
  <c r="AV39" i="2" s="1"/>
  <c r="AV44" i="2" s="1"/>
  <c r="AX23" i="2"/>
  <c r="AX27" i="2" s="1"/>
  <c r="AX31" i="2" s="1"/>
  <c r="AX35" i="2" s="1"/>
  <c r="AX39" i="2" s="1"/>
  <c r="AX44" i="2" s="1"/>
  <c r="AR38" i="2"/>
  <c r="AR42" i="2" s="1"/>
  <c r="BG50" i="2"/>
  <c r="AY50" i="2"/>
  <c r="AQ50" i="2"/>
  <c r="BF50" i="2"/>
  <c r="BE50" i="2"/>
  <c r="AW50" i="2"/>
  <c r="AO50" i="2"/>
  <c r="AX18" i="2"/>
  <c r="AX22" i="2" s="1"/>
  <c r="AX26" i="2" s="1"/>
  <c r="AV20" i="2"/>
  <c r="AV24" i="2" s="1"/>
  <c r="AV28" i="2" s="1"/>
  <c r="AV32" i="2" s="1"/>
  <c r="AV36" i="2" s="1"/>
  <c r="AV40" i="2" s="1"/>
  <c r="AV45" i="2" s="1"/>
  <c r="AV48" i="2" s="1"/>
  <c r="AR20" i="2"/>
  <c r="AR24" i="2" s="1"/>
  <c r="AR28" i="2" s="1"/>
  <c r="AR23" i="2"/>
  <c r="AR27" i="2" s="1"/>
  <c r="AR31" i="2" s="1"/>
  <c r="AR35" i="2" s="1"/>
  <c r="AT23" i="2"/>
  <c r="AT27" i="2" s="1"/>
  <c r="AT31" i="2" s="1"/>
  <c r="AT35" i="2" s="1"/>
  <c r="AT39" i="2" s="1"/>
  <c r="AT44" i="2" s="1"/>
  <c r="AQ43" i="2"/>
  <c r="BC43" i="2"/>
  <c r="AY43" i="2"/>
  <c r="AU43" i="2"/>
  <c r="AZ43" i="2"/>
  <c r="BG43" i="2"/>
  <c r="BF43" i="2"/>
  <c r="AW43" i="2"/>
  <c r="BD43" i="2"/>
  <c r="AS43" i="2"/>
  <c r="AR39" i="2"/>
  <c r="AR44" i="2" s="1"/>
  <c r="AP47" i="2"/>
  <c r="AQ47" i="2"/>
  <c r="BG47" i="2"/>
  <c r="BA47" i="2"/>
  <c r="BF47" i="2"/>
  <c r="BC47" i="2"/>
  <c r="AW47" i="2"/>
  <c r="BB47" i="2"/>
  <c r="BD47" i="2"/>
  <c r="AY47" i="2"/>
  <c r="AS47" i="2"/>
  <c r="AZ47" i="2"/>
  <c r="AU47" i="2"/>
  <c r="AO47" i="2"/>
  <c r="BE47" i="2"/>
  <c r="AR32" i="2" l="1"/>
  <c r="AR36" i="2" s="1"/>
  <c r="AR40" i="2" s="1"/>
  <c r="AR45" i="2" s="1"/>
  <c r="AR49" i="2"/>
  <c r="AR48" i="2"/>
  <c r="BB43" i="2"/>
  <c r="BB50" i="2" s="1"/>
  <c r="BB42" i="2"/>
  <c r="AX48" i="2"/>
  <c r="AT49" i="2"/>
  <c r="AV49" i="2"/>
  <c r="AR43" i="2"/>
  <c r="AR50" i="2" s="1"/>
  <c r="AT47" i="2"/>
  <c r="AT30" i="2"/>
  <c r="AT34" i="2" s="1"/>
  <c r="AT38" i="2" s="1"/>
  <c r="AV43" i="2"/>
  <c r="AV50" i="2" s="1"/>
  <c r="AX30" i="2"/>
  <c r="AX34" i="2" s="1"/>
  <c r="AX38" i="2" s="1"/>
  <c r="AV47" i="2"/>
  <c r="AR47" i="2"/>
  <c r="AX47" i="2"/>
  <c r="AX43" i="2" l="1"/>
  <c r="AX50" i="2" s="1"/>
  <c r="AX42" i="2"/>
  <c r="AT43" i="2"/>
  <c r="AT50" i="2" s="1"/>
  <c r="AT42" i="2"/>
</calcChain>
</file>

<file path=xl/sharedStrings.xml><?xml version="1.0" encoding="utf-8"?>
<sst xmlns="http://schemas.openxmlformats.org/spreadsheetml/2006/main" count="125" uniqueCount="115">
  <si>
    <t>Prezime i ime kandidata</t>
  </si>
  <si>
    <t>Ukupni broj bodova</t>
  </si>
  <si>
    <t>a)</t>
  </si>
  <si>
    <t>b)</t>
  </si>
  <si>
    <t>c)</t>
  </si>
  <si>
    <t>d)</t>
  </si>
  <si>
    <t>Rang</t>
  </si>
  <si>
    <t>Član 9.</t>
  </si>
  <si>
    <t>Član 10.</t>
  </si>
  <si>
    <t>Radni staž/radno iskustvo</t>
  </si>
  <si>
    <t>Vrijeme provedeno na evidenciji službe za zapošljavanje</t>
  </si>
  <si>
    <t>Član 11.</t>
  </si>
  <si>
    <t>dijete šehida</t>
  </si>
  <si>
    <t>porodica šehida</t>
  </si>
  <si>
    <t>RVI</t>
  </si>
  <si>
    <t>borac</t>
  </si>
  <si>
    <t>dijete RVI</t>
  </si>
  <si>
    <t>dijete borca</t>
  </si>
  <si>
    <t>priz. i odlik. DOD.</t>
  </si>
  <si>
    <t>dijete priz. i odlik. DOD.</t>
  </si>
  <si>
    <t>org. otpora DOD.</t>
  </si>
  <si>
    <t>mal. borac DOD.</t>
  </si>
  <si>
    <t>dijete um. borca DOD.</t>
  </si>
  <si>
    <t>supruga RVI</t>
  </si>
  <si>
    <t>II i I</t>
  </si>
  <si>
    <t>stav (1)</t>
  </si>
  <si>
    <t>stav (2)</t>
  </si>
  <si>
    <t>e)</t>
  </si>
  <si>
    <t>Stručna zvanja</t>
  </si>
  <si>
    <t>Akademska zvanja</t>
  </si>
  <si>
    <t>Član 12.</t>
  </si>
  <si>
    <t>Posebna priznanja</t>
  </si>
  <si>
    <t>Član 13.</t>
  </si>
  <si>
    <t>Član 14.</t>
  </si>
  <si>
    <t>Adresa</t>
  </si>
  <si>
    <t>Mejl</t>
  </si>
  <si>
    <t>Telefon</t>
  </si>
  <si>
    <t>max</t>
  </si>
  <si>
    <t xml:space="preserve">(1) c) </t>
  </si>
  <si>
    <t>pored</t>
  </si>
  <si>
    <t>izvan</t>
  </si>
  <si>
    <t>(1) d)</t>
  </si>
  <si>
    <t>biro</t>
  </si>
  <si>
    <t>(1) a) ili b)</t>
  </si>
  <si>
    <t>struč</t>
  </si>
  <si>
    <t>akad</t>
  </si>
  <si>
    <t>(1) a), b) ili c)</t>
  </si>
  <si>
    <t>pos</t>
  </si>
  <si>
    <t>dop</t>
  </si>
  <si>
    <t>prav</t>
  </si>
  <si>
    <t>bor</t>
  </si>
  <si>
    <t xml:space="preserve">(1) a) </t>
  </si>
  <si>
    <t>(1) b)</t>
  </si>
  <si>
    <t>(1) e)</t>
  </si>
  <si>
    <t>0-36</t>
  </si>
  <si>
    <t>0-9</t>
  </si>
  <si>
    <t>0-6</t>
  </si>
  <si>
    <t>X-VII</t>
  </si>
  <si>
    <t>VI-III</t>
  </si>
  <si>
    <t>na</t>
  </si>
  <si>
    <t>asis</t>
  </si>
  <si>
    <t>dod u</t>
  </si>
  <si>
    <t>prip</t>
  </si>
  <si>
    <t>Zbir max 30 osim (1) e)</t>
  </si>
  <si>
    <t>zv</t>
  </si>
  <si>
    <t>priz</t>
  </si>
  <si>
    <t>2.</t>
  </si>
  <si>
    <t>Bodovna rang-lista nastavnika, stručnih saradnika i saradnika</t>
  </si>
  <si>
    <t>4,6,8</t>
  </si>
  <si>
    <t>Dopunska prava boraca-branitelja BiH i članova njihovih porodica</t>
  </si>
  <si>
    <t>Broj 12 – Strana 86                SLUŽBENE NOVINE KANTONA SARAJEVO               Četvrtak, 24.3.2022.</t>
  </si>
  <si>
    <t>HODŽIĆ ARMINA</t>
  </si>
  <si>
    <t>DRINIĆ SANELA</t>
  </si>
  <si>
    <t>ĆENANOVIĆ ALMA</t>
  </si>
  <si>
    <t>HASTOR NEDIM</t>
  </si>
  <si>
    <t>BOJIČIĆ SANIDA</t>
  </si>
  <si>
    <t>ĆERIMOVIĆ AMRA</t>
  </si>
  <si>
    <t>REDŽIĆ JUNUZOVIĆ AIDA</t>
  </si>
  <si>
    <t>KALTAK JASMINA</t>
  </si>
  <si>
    <t>MUMINAGIĆ KENAN</t>
  </si>
  <si>
    <t>KURTOVIĆ MACIĆ MIRELA</t>
  </si>
  <si>
    <t xml:space="preserve">ČORBO ELVIRA </t>
  </si>
  <si>
    <t>JAŠAREVIĆ LEJLA</t>
  </si>
  <si>
    <t>DINAREVIĆ ALMA</t>
  </si>
  <si>
    <t>KLAČAR EMA</t>
  </si>
  <si>
    <t>TOPALOVIĆ BELMA</t>
  </si>
  <si>
    <t>BABIĆ TANJA</t>
  </si>
  <si>
    <t>HASOVIĆ AIDA</t>
  </si>
  <si>
    <t>MUJIĆ JASMINA</t>
  </si>
  <si>
    <t>VELIĆ AHMETOVIĆ HAVKA</t>
  </si>
  <si>
    <t>ZAHIROVIĆ BENITA</t>
  </si>
  <si>
    <t>KLAČAR GVOZDIĆ MELISA</t>
  </si>
  <si>
    <t>SUBAŠIĆ IRMA</t>
  </si>
  <si>
    <t>BOGILOVIĆ SALIĆ ALMA</t>
  </si>
  <si>
    <t>NIKULIĆ TURKOVIĆ ENISA</t>
  </si>
  <si>
    <t>ŽIVALJ MERISA</t>
  </si>
  <si>
    <t>MEŠIĆ AZRA</t>
  </si>
  <si>
    <t>KRAJINIĆ BELMA</t>
  </si>
  <si>
    <t>ŠĆETIĆ MAMELA AHMEDINA</t>
  </si>
  <si>
    <t>LOKVANČIĆ EDITA</t>
  </si>
  <si>
    <t>NUMANOVIĆ SAMRA</t>
  </si>
  <si>
    <t>ŠLJIVNJAK EMINA</t>
  </si>
  <si>
    <t>ČOHODAR MUAMERA</t>
  </si>
  <si>
    <t>FELIĆ ELMA</t>
  </si>
  <si>
    <t>ŠEPER NERMINA</t>
  </si>
  <si>
    <t>HADŽOVIĆ DŽENETA</t>
  </si>
  <si>
    <t>DERVIŠEVIĆ DŽAJIĆ AMILA</t>
  </si>
  <si>
    <t>BEŠIREVIĆ SABINA</t>
  </si>
  <si>
    <t>MUSTAFIĆ NERMINA</t>
  </si>
  <si>
    <t xml:space="preserve">BEŠIĆ KARAČIĆ  LEJLA </t>
  </si>
  <si>
    <t>IMAMOVIĆ ADNA</t>
  </si>
  <si>
    <t>FERIZ ALMA</t>
  </si>
  <si>
    <t>Ustanova: JU OŠ "MEHMEDALIJA MAK DIZDAR"                             Radno mjesto: A ) B ) 5 Nastavnik bosanskog jezika i književnosti</t>
  </si>
  <si>
    <t>Napomena: Kandidati čije prijave nisu uzete u razmatranje zbog dostavljanja nepotpune dokumentacije su: BRADARIĆ HELENA, FATIĆ LEJLA , BLAŽEVIĆ LEJLA</t>
  </si>
  <si>
    <t>Predsjednik Komisije: Aljić Sabina član Komisije: Jahić Larisa član Komisije: Bašić-Šarac Meliha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</si>
</sst>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theme="10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180"/>
    </xf>
    <xf numFmtId="0" fontId="12" fillId="2" borderId="0" xfId="0" applyFont="1" applyFill="1" applyBorder="1"/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2" fontId="19" fillId="3" borderId="0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 wrapText="1"/>
    </xf>
    <xf numFmtId="2" fontId="19" fillId="6" borderId="0" xfId="1" applyNumberFormat="1" applyFont="1" applyFill="1" applyBorder="1" applyAlignment="1">
      <alignment horizontal="center" vertical="center"/>
    </xf>
    <xf numFmtId="2" fontId="19" fillId="8" borderId="0" xfId="1" applyNumberFormat="1" applyFont="1" applyFill="1" applyBorder="1" applyAlignment="1">
      <alignment horizontal="center" vertical="center"/>
    </xf>
    <xf numFmtId="164" fontId="18" fillId="8" borderId="0" xfId="0" applyNumberFormat="1" applyFont="1" applyFill="1" applyBorder="1" applyAlignment="1">
      <alignment horizontal="center" vertical="center" wrapText="1"/>
    </xf>
    <xf numFmtId="2" fontId="19" fillId="10" borderId="0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top" wrapText="1"/>
    </xf>
    <xf numFmtId="164" fontId="18" fillId="5" borderId="0" xfId="0" applyNumberFormat="1" applyFont="1" applyFill="1" applyBorder="1" applyAlignment="1">
      <alignment horizontal="center" vertical="center" wrapText="1"/>
    </xf>
    <xf numFmtId="2" fontId="19" fillId="5" borderId="0" xfId="1" applyNumberFormat="1" applyFont="1" applyFill="1" applyBorder="1" applyAlignment="1">
      <alignment horizontal="center" vertical="center"/>
    </xf>
    <xf numFmtId="17" fontId="18" fillId="2" borderId="0" xfId="0" applyNumberFormat="1" applyFont="1" applyFill="1" applyBorder="1" applyAlignment="1">
      <alignment horizontal="center" vertical="center" wrapText="1"/>
    </xf>
    <xf numFmtId="2" fontId="19" fillId="12" borderId="0" xfId="0" applyNumberFormat="1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>
      <alignment horizontal="center" vertical="center"/>
    </xf>
    <xf numFmtId="2" fontId="19" fillId="13" borderId="0" xfId="0" applyNumberFormat="1" applyFont="1" applyFill="1" applyBorder="1" applyAlignment="1">
      <alignment horizontal="center" vertical="center"/>
    </xf>
    <xf numFmtId="2" fontId="19" fillId="14" borderId="0" xfId="0" applyNumberFormat="1" applyFont="1" applyFill="1" applyBorder="1" applyAlignment="1">
      <alignment horizontal="center" vertical="center"/>
    </xf>
    <xf numFmtId="2" fontId="19" fillId="15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25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2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2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wrapText="1"/>
    </xf>
    <xf numFmtId="2" fontId="26" fillId="3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2" fontId="20" fillId="4" borderId="0" xfId="0" applyNumberFormat="1" applyFont="1" applyFill="1" applyAlignment="1">
      <alignment horizontal="center" vertical="center" wrapText="1"/>
    </xf>
    <xf numFmtId="2" fontId="29" fillId="3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 wrapText="1"/>
    </xf>
    <xf numFmtId="0" fontId="20" fillId="16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wrapText="1"/>
    </xf>
    <xf numFmtId="0" fontId="20" fillId="9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wrapText="1"/>
    </xf>
    <xf numFmtId="0" fontId="20" fillId="11" borderId="0" xfId="0" applyFont="1" applyFill="1" applyAlignment="1">
      <alignment horizontal="center" vertical="center" wrapText="1"/>
    </xf>
    <xf numFmtId="0" fontId="20" fillId="17" borderId="0" xfId="0" applyFont="1" applyFill="1" applyAlignment="1">
      <alignment horizontal="center" wrapText="1"/>
    </xf>
    <xf numFmtId="0" fontId="20" fillId="17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 vertical="center"/>
    </xf>
    <xf numFmtId="2" fontId="15" fillId="3" borderId="0" xfId="0" applyNumberFormat="1" applyFont="1" applyFill="1" applyAlignment="1">
      <alignment horizontal="right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9" fillId="8" borderId="0" xfId="0" applyNumberFormat="1" applyFont="1" applyFill="1" applyBorder="1" applyAlignment="1">
      <alignment horizontal="center" vertical="center"/>
    </xf>
    <xf numFmtId="2" fontId="19" fillId="9" borderId="0" xfId="1" applyNumberFormat="1" applyFont="1" applyFill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164" fontId="18" fillId="18" borderId="0" xfId="0" applyNumberFormat="1" applyFont="1" applyFill="1" applyBorder="1" applyAlignment="1">
      <alignment horizontal="center" vertical="center" wrapText="1"/>
    </xf>
    <xf numFmtId="2" fontId="19" fillId="18" borderId="0" xfId="0" applyNumberFormat="1" applyFont="1" applyFill="1" applyBorder="1" applyAlignment="1">
      <alignment horizontal="center" vertical="center"/>
    </xf>
    <xf numFmtId="2" fontId="19" fillId="18" borderId="0" xfId="1" applyNumberFormat="1" applyFont="1" applyFill="1" applyBorder="1" applyAlignment="1">
      <alignment horizontal="center" vertical="center"/>
    </xf>
    <xf numFmtId="2" fontId="15" fillId="4" borderId="0" xfId="0" applyNumberFormat="1" applyFont="1" applyFill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30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1" fontId="31" fillId="11" borderId="0" xfId="0" applyNumberFormat="1" applyFont="1" applyFill="1" applyAlignment="1">
      <alignment horizontal="center" vertical="center"/>
    </xf>
    <xf numFmtId="1" fontId="31" fillId="9" borderId="0" xfId="0" applyNumberFormat="1" applyFont="1" applyFill="1" applyAlignment="1">
      <alignment horizontal="center" vertical="center"/>
    </xf>
    <xf numFmtId="1" fontId="31" fillId="16" borderId="0" xfId="0" applyNumberFormat="1" applyFont="1" applyFill="1" applyAlignment="1">
      <alignment horizontal="center" vertical="center"/>
    </xf>
    <xf numFmtId="2" fontId="31" fillId="17" borderId="0" xfId="0" applyNumberFormat="1" applyFont="1" applyFill="1" applyAlignment="1">
      <alignment horizontal="center" vertical="center"/>
    </xf>
    <xf numFmtId="1" fontId="8" fillId="2" borderId="0" xfId="0" applyNumberFormat="1" applyFont="1" applyFill="1"/>
    <xf numFmtId="1" fontId="4" fillId="0" borderId="0" xfId="0" applyNumberFormat="1" applyFont="1" applyAlignment="1">
      <alignment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1" fontId="18" fillId="0" borderId="0" xfId="0" applyNumberFormat="1" applyFont="1"/>
    <xf numFmtId="1" fontId="12" fillId="2" borderId="0" xfId="0" applyNumberFormat="1" applyFont="1" applyFill="1"/>
    <xf numFmtId="0" fontId="18" fillId="13" borderId="0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top" wrapText="1"/>
    </xf>
    <xf numFmtId="0" fontId="19" fillId="14" borderId="0" xfId="0" applyFont="1" applyFill="1" applyBorder="1" applyAlignment="1">
      <alignment horizontal="center" vertical="top" wrapText="1"/>
    </xf>
    <xf numFmtId="0" fontId="19" fillId="15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top" wrapText="1"/>
    </xf>
    <xf numFmtId="0" fontId="18" fillId="12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21" fillId="10" borderId="0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wrapText="1"/>
    </xf>
    <xf numFmtId="0" fontId="19" fillId="11" borderId="0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top" wrapText="1"/>
    </xf>
    <xf numFmtId="0" fontId="18" fillId="8" borderId="0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8" fillId="18" borderId="0" xfId="0" applyFont="1" applyFill="1" applyBorder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16" borderId="0" xfId="0" applyFont="1" applyFill="1" applyAlignment="1">
      <alignment horizontal="center" wrapText="1"/>
    </xf>
    <xf numFmtId="0" fontId="19" fillId="4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textRotation="180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180"/>
    </xf>
    <xf numFmtId="0" fontId="32" fillId="0" borderId="0" xfId="0" applyFont="1" applyAlignment="1">
      <alignment horizontal="center" vertical="center"/>
    </xf>
    <xf numFmtId="0" fontId="25" fillId="2" borderId="5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1" fontId="25" fillId="2" borderId="5" xfId="0" applyNumberFormat="1" applyFont="1" applyFill="1" applyBorder="1" applyAlignment="1">
      <alignment horizontal="center" vertical="top" wrapText="1"/>
    </xf>
    <xf numFmtId="1" fontId="25" fillId="2" borderId="6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abSelected="1" topLeftCell="A8" zoomScale="80" zoomScaleNormal="80" zoomScaleSheetLayoutView="100" workbookViewId="0">
      <selection activeCell="K12" sqref="K12"/>
    </sheetView>
  </sheetViews>
  <sheetFormatPr defaultColWidth="9.140625" defaultRowHeight="15" x14ac:dyDescent="0.25"/>
  <cols>
    <col min="1" max="1" width="33.28515625" style="13" customWidth="1"/>
    <col min="2" max="7" width="5.7109375" style="13" customWidth="1"/>
    <col min="8" max="8" width="14.5703125" style="13" customWidth="1"/>
    <col min="9" max="9" width="8.7109375" style="13" customWidth="1"/>
    <col min="10" max="10" width="11.7109375" style="13" customWidth="1"/>
    <col min="11" max="11" width="10.28515625" style="13" customWidth="1"/>
    <col min="12" max="12" width="10.7109375" style="13" customWidth="1"/>
    <col min="13" max="13" width="8.7109375" style="14" customWidth="1"/>
    <col min="14" max="14" width="6.85546875" style="121" customWidth="1"/>
    <col min="15" max="15" width="1.7109375" style="14" customWidth="1"/>
    <col min="16" max="16" width="4.140625" style="21" customWidth="1"/>
    <col min="17" max="17" width="2" style="14" customWidth="1"/>
    <col min="18" max="18" width="21.7109375" style="15" bestFit="1" customWidth="1"/>
    <col min="19" max="19" width="19.42578125" style="15" bestFit="1" customWidth="1"/>
    <col min="20" max="20" width="10.7109375" style="15" bestFit="1" customWidth="1"/>
    <col min="21" max="21" width="3" style="30" bestFit="1" customWidth="1"/>
    <col min="22" max="22" width="7.28515625" style="15" bestFit="1" customWidth="1"/>
    <col min="23" max="23" width="3" style="15" bestFit="1" customWidth="1"/>
    <col min="24" max="24" width="6" style="15" bestFit="1" customWidth="1"/>
    <col min="25" max="25" width="3" style="15" bestFit="1" customWidth="1"/>
    <col min="26" max="26" width="6" style="15" bestFit="1" customWidth="1"/>
    <col min="27" max="27" width="2" style="15" bestFit="1" customWidth="1"/>
    <col min="28" max="28" width="6" style="15" bestFit="1" customWidth="1"/>
    <col min="29" max="29" width="2" style="15" bestFit="1" customWidth="1"/>
    <col min="30" max="30" width="6" style="15" bestFit="1" customWidth="1"/>
    <col min="31" max="31" width="3" style="15" bestFit="1" customWidth="1"/>
    <col min="32" max="32" width="4.85546875" style="15" bestFit="1" customWidth="1"/>
    <col min="33" max="33" width="6" style="79" customWidth="1"/>
    <col min="34" max="34" width="3" style="15" bestFit="1" customWidth="1"/>
    <col min="35" max="35" width="5.7109375" style="15" customWidth="1"/>
    <col min="36" max="40" width="5.7109375" style="24" customWidth="1"/>
    <col min="41" max="41" width="6.140625" style="36" customWidth="1"/>
    <col min="42" max="42" width="5.7109375" style="36" customWidth="1"/>
    <col min="43" max="43" width="4.5703125" style="36" bestFit="1" customWidth="1"/>
    <col min="44" max="44" width="5.42578125" style="36" bestFit="1" customWidth="1"/>
    <col min="45" max="45" width="4.5703125" style="36" bestFit="1" customWidth="1"/>
    <col min="46" max="46" width="4.7109375" style="36" bestFit="1" customWidth="1"/>
    <col min="47" max="47" width="4.5703125" style="36" bestFit="1" customWidth="1"/>
    <col min="48" max="48" width="4.42578125" style="36" bestFit="1" customWidth="1"/>
    <col min="49" max="56" width="5.7109375" style="36" customWidth="1"/>
    <col min="57" max="57" width="5.28515625" style="36" bestFit="1" customWidth="1"/>
    <col min="58" max="58" width="5.140625" style="36" bestFit="1" customWidth="1"/>
    <col min="59" max="59" width="4.42578125" style="36" bestFit="1" customWidth="1"/>
    <col min="60" max="60" width="4.7109375" style="13" customWidth="1"/>
    <col min="61" max="16384" width="9.140625" style="13"/>
  </cols>
  <sheetData>
    <row r="1" spans="1:60" s="11" customFormat="1" ht="10.15" customHeight="1" x14ac:dyDescent="0.25">
      <c r="M1" s="8"/>
      <c r="N1" s="116"/>
      <c r="O1" s="8"/>
      <c r="P1" s="155" t="s">
        <v>70</v>
      </c>
      <c r="Q1" s="20"/>
      <c r="R1" s="134" t="s">
        <v>34</v>
      </c>
      <c r="S1" s="134" t="s">
        <v>35</v>
      </c>
      <c r="T1" s="134" t="s">
        <v>36</v>
      </c>
      <c r="U1" s="26"/>
      <c r="V1" s="138" t="s">
        <v>7</v>
      </c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41" t="s">
        <v>8</v>
      </c>
      <c r="AI1" s="141"/>
      <c r="AJ1" s="142" t="s">
        <v>11</v>
      </c>
      <c r="AK1" s="143" t="s">
        <v>30</v>
      </c>
      <c r="AL1" s="144" t="s">
        <v>32</v>
      </c>
      <c r="AM1" s="140" t="s">
        <v>33</v>
      </c>
      <c r="AN1" s="57"/>
      <c r="AO1" s="35"/>
      <c r="AP1" s="35"/>
      <c r="AQ1" s="126"/>
      <c r="AR1" s="126"/>
      <c r="AS1" s="126"/>
      <c r="AT1" s="126"/>
      <c r="AU1" s="126"/>
      <c r="AV1" s="126"/>
      <c r="AW1" s="126"/>
      <c r="AX1" s="126"/>
      <c r="AY1" s="35"/>
      <c r="AZ1" s="35"/>
      <c r="BA1" s="35"/>
      <c r="BB1" s="35"/>
      <c r="BC1" s="35"/>
      <c r="BD1" s="35"/>
      <c r="BE1" s="39"/>
      <c r="BF1" s="39"/>
      <c r="BG1" s="39"/>
      <c r="BH1" s="10"/>
    </row>
    <row r="2" spans="1:60" s="11" customFormat="1" ht="16.5" customHeight="1" x14ac:dyDescent="0.25">
      <c r="A2" s="156" t="s">
        <v>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5"/>
      <c r="Q2" s="20"/>
      <c r="R2" s="135"/>
      <c r="S2" s="135"/>
      <c r="T2" s="135"/>
      <c r="U2" s="26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41"/>
      <c r="AI2" s="141"/>
      <c r="AJ2" s="142"/>
      <c r="AK2" s="143"/>
      <c r="AL2" s="144"/>
      <c r="AM2" s="140"/>
      <c r="AN2" s="57"/>
      <c r="AO2" s="136" t="s">
        <v>12</v>
      </c>
      <c r="AP2" s="145" t="s">
        <v>13</v>
      </c>
      <c r="AQ2" s="139" t="s">
        <v>14</v>
      </c>
      <c r="AR2" s="139"/>
      <c r="AS2" s="137" t="s">
        <v>15</v>
      </c>
      <c r="AT2" s="137"/>
      <c r="AU2" s="127" t="s">
        <v>16</v>
      </c>
      <c r="AV2" s="127"/>
      <c r="AW2" s="132" t="s">
        <v>17</v>
      </c>
      <c r="AX2" s="132"/>
      <c r="AY2" s="133" t="s">
        <v>18</v>
      </c>
      <c r="AZ2" s="131" t="s">
        <v>19</v>
      </c>
      <c r="BA2" s="128" t="s">
        <v>20</v>
      </c>
      <c r="BB2" s="48"/>
      <c r="BC2" s="129" t="s">
        <v>21</v>
      </c>
      <c r="BD2" s="130" t="s">
        <v>22</v>
      </c>
      <c r="BE2" s="122" t="s">
        <v>23</v>
      </c>
      <c r="BF2" s="122"/>
      <c r="BG2" s="122"/>
      <c r="BH2" s="1"/>
    </row>
    <row r="3" spans="1:60" s="11" customFormat="1" ht="10.15" customHeight="1" x14ac:dyDescent="0.25">
      <c r="A3" s="19"/>
      <c r="M3" s="8"/>
      <c r="N3" s="116"/>
      <c r="O3" s="8"/>
      <c r="P3" s="155"/>
      <c r="Q3" s="20"/>
      <c r="R3" s="135"/>
      <c r="S3" s="135"/>
      <c r="T3" s="135"/>
      <c r="U3" s="26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41"/>
      <c r="AI3" s="141"/>
      <c r="AJ3" s="142"/>
      <c r="AK3" s="143"/>
      <c r="AL3" s="144"/>
      <c r="AM3" s="140"/>
      <c r="AN3" s="57"/>
      <c r="AO3" s="136"/>
      <c r="AP3" s="145"/>
      <c r="AQ3" s="38">
        <v>1</v>
      </c>
      <c r="AR3" s="38" t="s">
        <v>55</v>
      </c>
      <c r="AS3" s="38">
        <v>12</v>
      </c>
      <c r="AT3" s="51" t="s">
        <v>54</v>
      </c>
      <c r="AU3" s="38">
        <v>1</v>
      </c>
      <c r="AV3" s="38" t="s">
        <v>55</v>
      </c>
      <c r="AW3" s="38">
        <v>12</v>
      </c>
      <c r="AX3" s="51" t="s">
        <v>54</v>
      </c>
      <c r="AY3" s="133"/>
      <c r="AZ3" s="131"/>
      <c r="BA3" s="128"/>
      <c r="BB3" s="51" t="s">
        <v>56</v>
      </c>
      <c r="BC3" s="129"/>
      <c r="BD3" s="130"/>
      <c r="BE3" s="122"/>
      <c r="BF3" s="122"/>
      <c r="BG3" s="122"/>
      <c r="BH3" s="10"/>
    </row>
    <row r="4" spans="1:60" s="11" customFormat="1" ht="51" customHeight="1" x14ac:dyDescent="0.25">
      <c r="A4" s="65" t="s">
        <v>112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17"/>
      <c r="O4" s="2"/>
      <c r="P4" s="155"/>
      <c r="Q4" s="20"/>
      <c r="R4" s="135"/>
      <c r="S4" s="135"/>
      <c r="T4" s="135"/>
      <c r="U4" s="26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41"/>
      <c r="AI4" s="141"/>
      <c r="AJ4" s="142"/>
      <c r="AK4" s="143"/>
      <c r="AL4" s="144"/>
      <c r="AM4" s="140"/>
      <c r="AN4" s="57"/>
      <c r="AO4" s="136"/>
      <c r="AP4" s="145"/>
      <c r="AQ4" s="39"/>
      <c r="AR4" s="38">
        <v>0.3</v>
      </c>
      <c r="AS4" s="39"/>
      <c r="AT4" s="38">
        <v>0.1</v>
      </c>
      <c r="AU4" s="39"/>
      <c r="AV4" s="38">
        <v>0.3</v>
      </c>
      <c r="AW4" s="39"/>
      <c r="AX4" s="38">
        <v>0.1</v>
      </c>
      <c r="AY4" s="133"/>
      <c r="AZ4" s="131"/>
      <c r="BA4" s="128"/>
      <c r="BB4" s="38">
        <v>0.3</v>
      </c>
      <c r="BC4" s="129"/>
      <c r="BD4" s="130"/>
      <c r="BE4" s="123" t="s">
        <v>57</v>
      </c>
      <c r="BF4" s="124" t="s">
        <v>58</v>
      </c>
      <c r="BG4" s="125" t="s">
        <v>24</v>
      </c>
      <c r="BH4" s="2"/>
    </row>
    <row r="5" spans="1:60" s="11" customFormat="1" ht="10.15" customHeight="1" x14ac:dyDescent="0.25">
      <c r="A5" s="3"/>
      <c r="M5" s="8"/>
      <c r="N5" s="116"/>
      <c r="O5" s="8"/>
      <c r="P5" s="155"/>
      <c r="Q5" s="20"/>
      <c r="R5" s="135"/>
      <c r="S5" s="135"/>
      <c r="T5" s="135"/>
      <c r="U5" s="26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41"/>
      <c r="AI5" s="141"/>
      <c r="AJ5" s="142"/>
      <c r="AK5" s="143"/>
      <c r="AL5" s="144"/>
      <c r="AM5" s="140"/>
      <c r="AN5" s="57"/>
      <c r="AO5" s="136"/>
      <c r="AP5" s="145"/>
      <c r="AQ5" s="39"/>
      <c r="AR5" s="58">
        <v>0</v>
      </c>
      <c r="AS5" s="59"/>
      <c r="AT5" s="58">
        <v>0</v>
      </c>
      <c r="AU5" s="60"/>
      <c r="AV5" s="58">
        <v>0</v>
      </c>
      <c r="AW5" s="59"/>
      <c r="AX5" s="58">
        <v>0</v>
      </c>
      <c r="AY5" s="133"/>
      <c r="AZ5" s="131"/>
      <c r="BA5" s="128"/>
      <c r="BB5" s="58">
        <v>0</v>
      </c>
      <c r="BC5" s="129"/>
      <c r="BD5" s="130"/>
      <c r="BE5" s="123"/>
      <c r="BF5" s="124"/>
      <c r="BG5" s="125"/>
      <c r="BH5" s="10"/>
    </row>
    <row r="6" spans="1:60" s="11" customFormat="1" ht="130.9" customHeight="1" x14ac:dyDescent="0.25">
      <c r="A6" s="154" t="s">
        <v>0</v>
      </c>
      <c r="B6" s="148" t="s">
        <v>9</v>
      </c>
      <c r="C6" s="149"/>
      <c r="D6" s="149"/>
      <c r="E6" s="149"/>
      <c r="F6" s="149"/>
      <c r="G6" s="150"/>
      <c r="H6" s="66" t="s">
        <v>10</v>
      </c>
      <c r="I6" s="66" t="s">
        <v>28</v>
      </c>
      <c r="J6" s="66" t="s">
        <v>29</v>
      </c>
      <c r="K6" s="66" t="s">
        <v>31</v>
      </c>
      <c r="L6" s="66" t="s">
        <v>69</v>
      </c>
      <c r="M6" s="157" t="s">
        <v>1</v>
      </c>
      <c r="N6" s="159" t="s">
        <v>6</v>
      </c>
      <c r="O6" s="4"/>
      <c r="P6" s="155"/>
      <c r="Q6" s="20"/>
      <c r="R6" s="135"/>
      <c r="S6" s="135"/>
      <c r="T6" s="135"/>
      <c r="U6" s="26"/>
      <c r="V6" s="69" t="s">
        <v>51</v>
      </c>
      <c r="W6" s="57"/>
      <c r="X6" s="69" t="s">
        <v>52</v>
      </c>
      <c r="Y6" s="57"/>
      <c r="Z6" s="69" t="s">
        <v>38</v>
      </c>
      <c r="AA6" s="57"/>
      <c r="AB6" s="69" t="s">
        <v>41</v>
      </c>
      <c r="AC6" s="9"/>
      <c r="AD6" s="69" t="s">
        <v>53</v>
      </c>
      <c r="AE6" s="75"/>
      <c r="AF6" s="69" t="s">
        <v>66</v>
      </c>
      <c r="AG6" s="138" t="s">
        <v>63</v>
      </c>
      <c r="AH6" s="57"/>
      <c r="AI6" s="80" t="s">
        <v>42</v>
      </c>
      <c r="AJ6" s="90" t="s">
        <v>43</v>
      </c>
      <c r="AK6" s="88" t="s">
        <v>43</v>
      </c>
      <c r="AL6" s="86" t="s">
        <v>46</v>
      </c>
      <c r="AM6" s="92"/>
      <c r="AN6" s="94"/>
      <c r="AO6" s="38">
        <v>50</v>
      </c>
      <c r="AP6" s="38">
        <v>35</v>
      </c>
      <c r="AQ6" s="39">
        <v>27.5</v>
      </c>
      <c r="AR6" s="101">
        <f>AR4*AR5</f>
        <v>0</v>
      </c>
      <c r="AS6" s="39">
        <v>23.5</v>
      </c>
      <c r="AT6" s="44">
        <f>AT4*AT5</f>
        <v>0</v>
      </c>
      <c r="AU6" s="39">
        <v>20.5</v>
      </c>
      <c r="AV6" s="100">
        <f>AV4*AV5</f>
        <v>0</v>
      </c>
      <c r="AW6" s="39">
        <v>16.399999999999999</v>
      </c>
      <c r="AX6" s="41">
        <f>AX4*AX5</f>
        <v>0</v>
      </c>
      <c r="AY6" s="38">
        <v>10</v>
      </c>
      <c r="AZ6" s="38">
        <v>5</v>
      </c>
      <c r="BA6" s="38">
        <v>3</v>
      </c>
      <c r="BB6" s="49">
        <f>BB4*BB5</f>
        <v>0</v>
      </c>
      <c r="BC6" s="38">
        <v>2</v>
      </c>
      <c r="BD6" s="38">
        <v>1</v>
      </c>
      <c r="BE6" s="38">
        <v>1</v>
      </c>
      <c r="BF6" s="38">
        <v>2</v>
      </c>
      <c r="BG6" s="38">
        <v>3</v>
      </c>
      <c r="BH6" s="4"/>
    </row>
    <row r="7" spans="1:60" s="11" customFormat="1" ht="19.899999999999999" customHeight="1" x14ac:dyDescent="0.25">
      <c r="A7" s="154"/>
      <c r="B7" s="151" t="s">
        <v>7</v>
      </c>
      <c r="C7" s="152"/>
      <c r="D7" s="152"/>
      <c r="E7" s="152"/>
      <c r="F7" s="152"/>
      <c r="G7" s="153"/>
      <c r="H7" s="154" t="s">
        <v>8</v>
      </c>
      <c r="I7" s="154" t="s">
        <v>11</v>
      </c>
      <c r="J7" s="154" t="s">
        <v>30</v>
      </c>
      <c r="K7" s="154" t="s">
        <v>32</v>
      </c>
      <c r="L7" s="154" t="s">
        <v>33</v>
      </c>
      <c r="M7" s="158"/>
      <c r="N7" s="160"/>
      <c r="O7" s="4"/>
      <c r="P7" s="155"/>
      <c r="Q7" s="20"/>
      <c r="R7" s="135"/>
      <c r="S7" s="135"/>
      <c r="T7" s="135"/>
      <c r="U7" s="26"/>
      <c r="V7" s="73" t="s">
        <v>59</v>
      </c>
      <c r="W7" s="9"/>
      <c r="X7" s="73" t="s">
        <v>39</v>
      </c>
      <c r="Y7" s="9"/>
      <c r="Z7" s="73" t="s">
        <v>60</v>
      </c>
      <c r="AA7" s="9"/>
      <c r="AB7" s="73" t="s">
        <v>40</v>
      </c>
      <c r="AC7" s="9"/>
      <c r="AD7" s="73" t="s">
        <v>61</v>
      </c>
      <c r="AE7" s="75"/>
      <c r="AF7" s="69" t="s">
        <v>62</v>
      </c>
      <c r="AG7" s="138"/>
      <c r="AH7" s="9"/>
      <c r="AI7" s="80" t="s">
        <v>37</v>
      </c>
      <c r="AJ7" s="91" t="s">
        <v>44</v>
      </c>
      <c r="AK7" s="89" t="s">
        <v>45</v>
      </c>
      <c r="AL7" s="87" t="s">
        <v>47</v>
      </c>
      <c r="AM7" s="93" t="s">
        <v>48</v>
      </c>
      <c r="AN7" s="72"/>
      <c r="AO7" s="38"/>
      <c r="AP7" s="38"/>
      <c r="AQ7" s="39"/>
      <c r="AR7" s="83"/>
      <c r="AS7" s="39"/>
      <c r="AT7" s="83"/>
      <c r="AU7" s="39"/>
      <c r="AV7" s="83"/>
      <c r="AW7" s="39"/>
      <c r="AX7" s="83"/>
      <c r="AY7" s="38"/>
      <c r="AZ7" s="38"/>
      <c r="BA7" s="38"/>
      <c r="BB7" s="83"/>
      <c r="BC7" s="38"/>
      <c r="BD7" s="38"/>
      <c r="BE7" s="38"/>
      <c r="BF7" s="38"/>
      <c r="BG7" s="38"/>
      <c r="BH7" s="4"/>
    </row>
    <row r="8" spans="1:60" s="11" customFormat="1" ht="19.899999999999999" customHeight="1" x14ac:dyDescent="0.25">
      <c r="A8" s="154"/>
      <c r="B8" s="151" t="s">
        <v>25</v>
      </c>
      <c r="C8" s="152"/>
      <c r="D8" s="152"/>
      <c r="E8" s="152"/>
      <c r="F8" s="153"/>
      <c r="G8" s="154" t="s">
        <v>26</v>
      </c>
      <c r="H8" s="154"/>
      <c r="I8" s="154"/>
      <c r="J8" s="154"/>
      <c r="K8" s="154"/>
      <c r="L8" s="154"/>
      <c r="M8" s="158"/>
      <c r="N8" s="160"/>
      <c r="O8" s="4"/>
      <c r="P8" s="155"/>
      <c r="Q8" s="20"/>
      <c r="R8" s="135"/>
      <c r="S8" s="135"/>
      <c r="T8" s="135"/>
      <c r="U8" s="26"/>
      <c r="V8" s="74">
        <v>30</v>
      </c>
      <c r="W8" s="68"/>
      <c r="X8" s="74">
        <v>22.5</v>
      </c>
      <c r="Y8" s="68"/>
      <c r="Z8" s="74">
        <v>15</v>
      </c>
      <c r="AA8" s="68"/>
      <c r="AB8" s="74">
        <v>11.25</v>
      </c>
      <c r="AC8" s="70"/>
      <c r="AD8" s="74"/>
      <c r="AE8" s="57"/>
      <c r="AF8" s="57"/>
      <c r="AG8" s="138"/>
      <c r="AH8" s="9"/>
      <c r="AI8" s="80">
        <v>6</v>
      </c>
      <c r="AJ8" s="91" t="s">
        <v>64</v>
      </c>
      <c r="AK8" s="89" t="s">
        <v>64</v>
      </c>
      <c r="AL8" s="87" t="s">
        <v>65</v>
      </c>
      <c r="AM8" s="93" t="s">
        <v>49</v>
      </c>
      <c r="AN8" s="72"/>
      <c r="AO8" s="38"/>
      <c r="AP8" s="38"/>
      <c r="AQ8" s="39"/>
      <c r="AR8" s="83"/>
      <c r="AS8" s="39"/>
      <c r="AT8" s="83"/>
      <c r="AU8" s="39"/>
      <c r="AV8" s="83"/>
      <c r="AW8" s="39"/>
      <c r="AX8" s="83"/>
      <c r="AY8" s="38"/>
      <c r="AZ8" s="38"/>
      <c r="BA8" s="38"/>
      <c r="BB8" s="83"/>
      <c r="BC8" s="38"/>
      <c r="BD8" s="38"/>
      <c r="BE8" s="38"/>
      <c r="BF8" s="38"/>
      <c r="BG8" s="38"/>
      <c r="BH8" s="4"/>
    </row>
    <row r="9" spans="1:60" s="11" customFormat="1" ht="19.899999999999999" customHeight="1" x14ac:dyDescent="0.25">
      <c r="A9" s="154"/>
      <c r="B9" s="67" t="s">
        <v>2</v>
      </c>
      <c r="C9" s="67" t="s">
        <v>3</v>
      </c>
      <c r="D9" s="67" t="s">
        <v>4</v>
      </c>
      <c r="E9" s="67" t="s">
        <v>5</v>
      </c>
      <c r="F9" s="67" t="s">
        <v>27</v>
      </c>
      <c r="G9" s="154"/>
      <c r="H9" s="154"/>
      <c r="I9" s="154"/>
      <c r="J9" s="154"/>
      <c r="K9" s="154"/>
      <c r="L9" s="154"/>
      <c r="M9" s="158"/>
      <c r="N9" s="160"/>
      <c r="O9" s="4"/>
      <c r="P9" s="155"/>
      <c r="Q9" s="20"/>
      <c r="R9" s="135"/>
      <c r="S9" s="135"/>
      <c r="T9" s="135"/>
      <c r="U9" s="27"/>
      <c r="V9" s="71">
        <v>0.4</v>
      </c>
      <c r="W9" s="72"/>
      <c r="X9" s="71">
        <v>0.3</v>
      </c>
      <c r="Y9" s="72"/>
      <c r="Z9" s="71">
        <v>0.2</v>
      </c>
      <c r="AA9" s="72"/>
      <c r="AB9" s="72">
        <v>0.15</v>
      </c>
      <c r="AC9" s="72"/>
      <c r="AD9" s="71">
        <v>0.4</v>
      </c>
      <c r="AE9" s="25"/>
      <c r="AF9" s="71">
        <v>0.3</v>
      </c>
      <c r="AG9" s="138"/>
      <c r="AH9" s="9"/>
      <c r="AI9" s="81">
        <v>0.1</v>
      </c>
      <c r="AJ9" s="91">
        <v>4.5999999999999996</v>
      </c>
      <c r="AK9" s="89">
        <v>4.5999999999999996</v>
      </c>
      <c r="AL9" s="87" t="s">
        <v>68</v>
      </c>
      <c r="AM9" s="93" t="s">
        <v>50</v>
      </c>
      <c r="AN9" s="72"/>
      <c r="AO9" s="38"/>
      <c r="AP9" s="38"/>
      <c r="AQ9" s="39"/>
      <c r="AR9" s="83"/>
      <c r="AS9" s="39"/>
      <c r="AT9" s="83"/>
      <c r="AU9" s="39"/>
      <c r="AV9" s="83"/>
      <c r="AW9" s="39"/>
      <c r="AX9" s="83"/>
      <c r="AY9" s="38"/>
      <c r="AZ9" s="38"/>
      <c r="BA9" s="38"/>
      <c r="BB9" s="83"/>
      <c r="BC9" s="38"/>
      <c r="BD9" s="38"/>
      <c r="BE9" s="38"/>
      <c r="BF9" s="38"/>
      <c r="BG9" s="38"/>
      <c r="BH9" s="4"/>
    </row>
    <row r="10" spans="1:60" s="12" customFormat="1" ht="25.15" customHeight="1" x14ac:dyDescent="0.25">
      <c r="A10" s="61" t="s">
        <v>75</v>
      </c>
      <c r="B10" s="31">
        <v>30</v>
      </c>
      <c r="C10" s="31">
        <f t="shared" ref="C10:C17" si="0">X10</f>
        <v>0</v>
      </c>
      <c r="D10" s="31">
        <f t="shared" ref="D10:D16" si="1">Z10</f>
        <v>0</v>
      </c>
      <c r="E10" s="31">
        <f t="shared" ref="E10:E15" si="2">AB10</f>
        <v>0</v>
      </c>
      <c r="F10" s="31">
        <v>3.2</v>
      </c>
      <c r="G10" s="31">
        <f>AF10</f>
        <v>0</v>
      </c>
      <c r="H10" s="31">
        <v>4.0999999999999996</v>
      </c>
      <c r="I10" s="85">
        <v>4</v>
      </c>
      <c r="J10" s="84">
        <f t="shared" ref="J10:J50" si="3">AK10</f>
        <v>0</v>
      </c>
      <c r="K10" s="85">
        <f t="shared" ref="K10:K50" si="4">AL10</f>
        <v>0</v>
      </c>
      <c r="L10" s="32">
        <v>7.35</v>
      </c>
      <c r="M10" s="33">
        <f t="shared" ref="M10:M50" si="5">SUM(B10:L10)</f>
        <v>48.650000000000006</v>
      </c>
      <c r="N10" s="118">
        <v>1</v>
      </c>
      <c r="O10" s="7"/>
      <c r="P10" s="155"/>
      <c r="Q10" s="147"/>
      <c r="R10" s="105"/>
      <c r="S10" s="106"/>
      <c r="T10" s="110"/>
      <c r="U10" s="34">
        <v>0</v>
      </c>
      <c r="V10" s="82">
        <f>U10*V9</f>
        <v>0</v>
      </c>
      <c r="W10" s="34">
        <v>0</v>
      </c>
      <c r="X10" s="76">
        <f>W10*X9</f>
        <v>0</v>
      </c>
      <c r="Y10" s="34">
        <v>0</v>
      </c>
      <c r="Z10" s="76">
        <f>Y10*Z9</f>
        <v>0</v>
      </c>
      <c r="AA10" s="34">
        <v>0</v>
      </c>
      <c r="AB10" s="76">
        <f>AA10*AB9</f>
        <v>0</v>
      </c>
      <c r="AC10" s="34">
        <v>0</v>
      </c>
      <c r="AD10" s="76">
        <f>AC10*AD9</f>
        <v>0</v>
      </c>
      <c r="AE10" s="34">
        <v>0</v>
      </c>
      <c r="AF10" s="76">
        <f>AE10*AF9</f>
        <v>0</v>
      </c>
      <c r="AG10" s="96">
        <f>V10+X10+Z10+AB10+AD10+AF10</f>
        <v>0</v>
      </c>
      <c r="AH10" s="34">
        <v>0</v>
      </c>
      <c r="AI10" s="104">
        <f>AH10*AI9</f>
        <v>0</v>
      </c>
      <c r="AJ10" s="112">
        <v>0</v>
      </c>
      <c r="AK10" s="113">
        <v>0</v>
      </c>
      <c r="AL10" s="114">
        <v>0</v>
      </c>
      <c r="AM10" s="115">
        <v>0</v>
      </c>
      <c r="AN10" s="95"/>
      <c r="AO10" s="40">
        <f>(M10-L10)/100*50</f>
        <v>20.650000000000002</v>
      </c>
      <c r="AP10" s="97">
        <f>(M10-L10)/100*35</f>
        <v>14.455000000000002</v>
      </c>
      <c r="AQ10" s="102">
        <f>(M10-L10)/100*27.5</f>
        <v>11.357500000000002</v>
      </c>
      <c r="AR10" s="103">
        <f>(M10-L10)/100*AR6+AQ10</f>
        <v>11.357500000000002</v>
      </c>
      <c r="AS10" s="98">
        <f t="shared" ref="AS10" si="6">(M10-L10)/100*23.5</f>
        <v>9.7055000000000007</v>
      </c>
      <c r="AT10" s="43">
        <f>(M10-L10)/100*AT6+AS10</f>
        <v>9.7055000000000007</v>
      </c>
      <c r="AU10" s="99">
        <f>(M10-L10)/100*20.5</f>
        <v>8.4664999999999999</v>
      </c>
      <c r="AV10" s="99">
        <f>(M10-L10)/100*AV6+AU10</f>
        <v>8.4664999999999999</v>
      </c>
      <c r="AW10" s="42">
        <f>(M10-L10)/100*16.4</f>
        <v>6.7732000000000001</v>
      </c>
      <c r="AX10" s="42">
        <f>(M10-L10)/100*AX6+AW10</f>
        <v>6.7732000000000001</v>
      </c>
      <c r="AY10" s="46">
        <f>(M10-L10)/100*10</f>
        <v>4.1300000000000008</v>
      </c>
      <c r="AZ10" s="45">
        <f>(M10-L10)/100*5</f>
        <v>2.0650000000000004</v>
      </c>
      <c r="BA10" s="47">
        <f>(M10-L10)/100*3</f>
        <v>1.2390000000000001</v>
      </c>
      <c r="BB10" s="50">
        <f>(M10-L10)/100*BB6</f>
        <v>0</v>
      </c>
      <c r="BC10" s="52">
        <f>(M10-L10)/100*2</f>
        <v>0.82600000000000007</v>
      </c>
      <c r="BD10" s="53">
        <f>(M10-L10)/100*1</f>
        <v>0.41300000000000003</v>
      </c>
      <c r="BE10" s="54">
        <f>(M10-L10)/100*1</f>
        <v>0.41300000000000003</v>
      </c>
      <c r="BF10" s="55">
        <f>(M10-L10)/100*2</f>
        <v>0.82600000000000007</v>
      </c>
      <c r="BG10" s="56">
        <f>(M10-L10)/100*3</f>
        <v>1.2390000000000001</v>
      </c>
      <c r="BH10" s="5"/>
    </row>
    <row r="11" spans="1:60" s="12" customFormat="1" ht="25.15" customHeight="1" x14ac:dyDescent="0.25">
      <c r="A11" s="61" t="s">
        <v>73</v>
      </c>
      <c r="B11" s="31">
        <v>30</v>
      </c>
      <c r="C11" s="31">
        <f t="shared" si="0"/>
        <v>0</v>
      </c>
      <c r="D11" s="31">
        <f t="shared" si="1"/>
        <v>0</v>
      </c>
      <c r="E11" s="31">
        <f t="shared" si="2"/>
        <v>0</v>
      </c>
      <c r="F11" s="31">
        <f>AD11</f>
        <v>0</v>
      </c>
      <c r="G11" s="31">
        <f>AF11</f>
        <v>0</v>
      </c>
      <c r="H11" s="31">
        <v>2.9</v>
      </c>
      <c r="I11" s="85">
        <v>6</v>
      </c>
      <c r="J11" s="84">
        <f t="shared" si="3"/>
        <v>0</v>
      </c>
      <c r="K11" s="85">
        <f t="shared" si="4"/>
        <v>0</v>
      </c>
      <c r="L11" s="32">
        <v>8.9499999999999993</v>
      </c>
      <c r="M11" s="33">
        <f t="shared" si="5"/>
        <v>47.849999999999994</v>
      </c>
      <c r="N11" s="118">
        <v>2</v>
      </c>
      <c r="O11" s="7"/>
      <c r="P11" s="155"/>
      <c r="Q11" s="147"/>
      <c r="R11" s="107"/>
      <c r="S11" s="111"/>
      <c r="T11" s="110"/>
      <c r="U11" s="34">
        <v>0</v>
      </c>
      <c r="V11" s="82">
        <f>U11*V9</f>
        <v>0</v>
      </c>
      <c r="W11" s="34">
        <v>0</v>
      </c>
      <c r="X11" s="76">
        <f>W11*X9</f>
        <v>0</v>
      </c>
      <c r="Y11" s="34">
        <v>0</v>
      </c>
      <c r="Z11" s="76">
        <f>Y11*Z9</f>
        <v>0</v>
      </c>
      <c r="AA11" s="34">
        <v>0</v>
      </c>
      <c r="AB11" s="76">
        <f>AA11*AB9</f>
        <v>0</v>
      </c>
      <c r="AC11" s="34">
        <v>0</v>
      </c>
      <c r="AD11" s="76">
        <f>AC11*AD9</f>
        <v>0</v>
      </c>
      <c r="AE11" s="34">
        <v>0</v>
      </c>
      <c r="AF11" s="76">
        <f>AE11*AF9</f>
        <v>0</v>
      </c>
      <c r="AG11" s="96">
        <f t="shared" ref="AG11:AG18" si="7">V11+X11+Z11+AB11+AD11+AF11</f>
        <v>0</v>
      </c>
      <c r="AH11" s="34">
        <v>0</v>
      </c>
      <c r="AI11" s="104">
        <f>AH11*AI9</f>
        <v>0</v>
      </c>
      <c r="AJ11" s="112">
        <v>0</v>
      </c>
      <c r="AK11" s="113">
        <v>0</v>
      </c>
      <c r="AL11" s="114">
        <v>0</v>
      </c>
      <c r="AM11" s="115">
        <v>0</v>
      </c>
      <c r="AN11" s="95"/>
      <c r="AO11" s="40">
        <f t="shared" ref="AO11:AO18" si="8">(M11-L11)/100*50</f>
        <v>19.449999999999996</v>
      </c>
      <c r="AP11" s="97">
        <f t="shared" ref="AP11:AP18" si="9">(M11-L11)/100*35</f>
        <v>13.614999999999997</v>
      </c>
      <c r="AQ11" s="102">
        <f t="shared" ref="AQ11:AQ18" si="10">(M11-L11)/100*27.5</f>
        <v>10.697499999999998</v>
      </c>
      <c r="AR11" s="103">
        <f>(M11-L11)/100*AR7+AQ11</f>
        <v>10.697499999999998</v>
      </c>
      <c r="AS11" s="98">
        <f t="shared" ref="AS11:AS18" si="11">(M11-L11)/100*23.5</f>
        <v>9.1414999999999971</v>
      </c>
      <c r="AT11" s="43">
        <f>(M11-L11)/100*AT7+AS11</f>
        <v>9.1414999999999971</v>
      </c>
      <c r="AU11" s="99">
        <f t="shared" ref="AU11:AU18" si="12">(M11-L11)/100*20.5</f>
        <v>7.9744999999999981</v>
      </c>
      <c r="AV11" s="99">
        <f>(M11-L11)/100*AV7+AU11</f>
        <v>7.9744999999999981</v>
      </c>
      <c r="AW11" s="42">
        <f t="shared" ref="AW11:AW18" si="13">(M11-L11)/100*16.4</f>
        <v>6.3795999999999982</v>
      </c>
      <c r="AX11" s="42">
        <f>(M11-L11)/100*AX7+AW11</f>
        <v>6.3795999999999982</v>
      </c>
      <c r="AY11" s="46">
        <f t="shared" ref="AY11:AY18" si="14">(M11-L11)/100*10</f>
        <v>3.8899999999999988</v>
      </c>
      <c r="AZ11" s="45">
        <f t="shared" ref="AZ11:AZ18" si="15">(M11-L11)/100*5</f>
        <v>1.9449999999999994</v>
      </c>
      <c r="BA11" s="47">
        <f t="shared" ref="BA11:BA18" si="16">(M11-L11)/100*3</f>
        <v>1.1669999999999998</v>
      </c>
      <c r="BB11" s="50">
        <f>(M11-L11)/100*BB7</f>
        <v>0</v>
      </c>
      <c r="BC11" s="52">
        <f t="shared" ref="BC11:BC18" si="17">(M11-L11)/100*2</f>
        <v>0.7779999999999998</v>
      </c>
      <c r="BD11" s="53">
        <f t="shared" ref="BD11:BD18" si="18">(M11-L11)/100*1</f>
        <v>0.3889999999999999</v>
      </c>
      <c r="BE11" s="54">
        <f t="shared" ref="BE11:BE18" si="19">(M11-L11)/100*1</f>
        <v>0.3889999999999999</v>
      </c>
      <c r="BF11" s="55">
        <f t="shared" ref="BF11:BF18" si="20">(M11-L11)/100*2</f>
        <v>0.7779999999999998</v>
      </c>
      <c r="BG11" s="56">
        <f t="shared" ref="BG11:BG18" si="21">(M11-L11)/100*3</f>
        <v>1.1669999999999998</v>
      </c>
      <c r="BH11" s="5"/>
    </row>
    <row r="12" spans="1:60" s="12" customFormat="1" ht="25.15" customHeight="1" x14ac:dyDescent="0.25">
      <c r="A12" s="61" t="s">
        <v>77</v>
      </c>
      <c r="B12" s="31">
        <v>30</v>
      </c>
      <c r="C12" s="31">
        <f t="shared" si="0"/>
        <v>0</v>
      </c>
      <c r="D12" s="31">
        <f t="shared" si="1"/>
        <v>0</v>
      </c>
      <c r="E12" s="31">
        <f t="shared" si="2"/>
        <v>0</v>
      </c>
      <c r="F12" s="31">
        <f>AD12</f>
        <v>0</v>
      </c>
      <c r="G12" s="31">
        <v>1.8</v>
      </c>
      <c r="H12" s="31">
        <v>4.2</v>
      </c>
      <c r="I12" s="85">
        <v>4</v>
      </c>
      <c r="J12" s="84">
        <f t="shared" si="3"/>
        <v>0</v>
      </c>
      <c r="K12" s="85">
        <f t="shared" si="4"/>
        <v>0</v>
      </c>
      <c r="L12" s="32">
        <v>7.2</v>
      </c>
      <c r="M12" s="33">
        <f t="shared" si="5"/>
        <v>47.2</v>
      </c>
      <c r="N12" s="118">
        <v>3</v>
      </c>
      <c r="O12" s="6"/>
      <c r="P12" s="155"/>
      <c r="Q12" s="147"/>
      <c r="R12" s="105"/>
      <c r="S12" s="111"/>
      <c r="T12" s="110"/>
      <c r="U12" s="34">
        <v>0</v>
      </c>
      <c r="V12" s="82">
        <f>U12*V9</f>
        <v>0</v>
      </c>
      <c r="W12" s="34">
        <v>0</v>
      </c>
      <c r="X12" s="76">
        <f>W12*X9</f>
        <v>0</v>
      </c>
      <c r="Y12" s="34">
        <v>0</v>
      </c>
      <c r="Z12" s="76">
        <f>Y12*Z9</f>
        <v>0</v>
      </c>
      <c r="AA12" s="34">
        <v>0</v>
      </c>
      <c r="AB12" s="76">
        <f>AA12*AB9</f>
        <v>0</v>
      </c>
      <c r="AC12" s="34">
        <v>0</v>
      </c>
      <c r="AD12" s="76">
        <f>AC12*AD9</f>
        <v>0</v>
      </c>
      <c r="AE12" s="34">
        <v>0</v>
      </c>
      <c r="AF12" s="76">
        <f>AE12*AF9</f>
        <v>0</v>
      </c>
      <c r="AG12" s="96">
        <f t="shared" si="7"/>
        <v>0</v>
      </c>
      <c r="AH12" s="34">
        <v>0</v>
      </c>
      <c r="AI12" s="104">
        <f>AH12*AI9</f>
        <v>0</v>
      </c>
      <c r="AJ12" s="112">
        <v>0</v>
      </c>
      <c r="AK12" s="113">
        <v>0</v>
      </c>
      <c r="AL12" s="114">
        <v>0</v>
      </c>
      <c r="AM12" s="115">
        <v>0</v>
      </c>
      <c r="AN12" s="95"/>
      <c r="AO12" s="40">
        <f t="shared" si="8"/>
        <v>20</v>
      </c>
      <c r="AP12" s="97">
        <f t="shared" si="9"/>
        <v>14</v>
      </c>
      <c r="AQ12" s="102">
        <f t="shared" si="10"/>
        <v>11</v>
      </c>
      <c r="AR12" s="103">
        <f>(M12-L12)/100*AR8+AQ12</f>
        <v>11</v>
      </c>
      <c r="AS12" s="98">
        <f t="shared" si="11"/>
        <v>9.4</v>
      </c>
      <c r="AT12" s="43">
        <f>(M12-L12)/100*AT8+AS12</f>
        <v>9.4</v>
      </c>
      <c r="AU12" s="99">
        <f t="shared" si="12"/>
        <v>8.2000000000000011</v>
      </c>
      <c r="AV12" s="99">
        <f>(M12-L12)/100*AV8+AU12</f>
        <v>8.2000000000000011</v>
      </c>
      <c r="AW12" s="42">
        <f t="shared" si="13"/>
        <v>6.56</v>
      </c>
      <c r="AX12" s="42">
        <f>(M12-L12)/100*AX8+AW12</f>
        <v>6.56</v>
      </c>
      <c r="AY12" s="46">
        <f t="shared" si="14"/>
        <v>4</v>
      </c>
      <c r="AZ12" s="45">
        <f t="shared" si="15"/>
        <v>2</v>
      </c>
      <c r="BA12" s="47">
        <f t="shared" si="16"/>
        <v>1.2000000000000002</v>
      </c>
      <c r="BB12" s="50">
        <f>(M12-L12)/100*BB8</f>
        <v>0</v>
      </c>
      <c r="BC12" s="52">
        <f t="shared" si="17"/>
        <v>0.8</v>
      </c>
      <c r="BD12" s="53">
        <f t="shared" si="18"/>
        <v>0.4</v>
      </c>
      <c r="BE12" s="54">
        <f t="shared" si="19"/>
        <v>0.4</v>
      </c>
      <c r="BF12" s="55">
        <f t="shared" si="20"/>
        <v>0.8</v>
      </c>
      <c r="BG12" s="56">
        <f t="shared" si="21"/>
        <v>1.2000000000000002</v>
      </c>
      <c r="BH12" s="5"/>
    </row>
    <row r="13" spans="1:60" s="12" customFormat="1" ht="25.15" customHeight="1" x14ac:dyDescent="0.25">
      <c r="A13" s="61" t="s">
        <v>96</v>
      </c>
      <c r="B13" s="31">
        <v>30</v>
      </c>
      <c r="C13" s="31">
        <f t="shared" si="0"/>
        <v>0</v>
      </c>
      <c r="D13" s="31">
        <f t="shared" si="1"/>
        <v>0</v>
      </c>
      <c r="E13" s="31">
        <f t="shared" si="2"/>
        <v>0</v>
      </c>
      <c r="F13" s="31">
        <f>AD13</f>
        <v>0</v>
      </c>
      <c r="G13" s="31">
        <v>2.7</v>
      </c>
      <c r="H13" s="31">
        <v>4</v>
      </c>
      <c r="I13" s="85">
        <f t="shared" ref="I13:I19" si="22">AJ13</f>
        <v>0</v>
      </c>
      <c r="J13" s="84">
        <f t="shared" si="3"/>
        <v>0</v>
      </c>
      <c r="K13" s="85">
        <f t="shared" si="4"/>
        <v>0</v>
      </c>
      <c r="L13" s="32">
        <v>7.15</v>
      </c>
      <c r="M13" s="33">
        <f t="shared" si="5"/>
        <v>43.85</v>
      </c>
      <c r="N13" s="118">
        <v>4</v>
      </c>
      <c r="O13" s="6"/>
      <c r="P13" s="155"/>
      <c r="Q13" s="147"/>
      <c r="R13" s="108"/>
      <c r="S13" s="109"/>
      <c r="T13" s="110"/>
      <c r="U13" s="34">
        <v>0</v>
      </c>
      <c r="V13" s="82">
        <f>U13*V9</f>
        <v>0</v>
      </c>
      <c r="W13" s="34">
        <v>0</v>
      </c>
      <c r="X13" s="76">
        <f>W13*X9</f>
        <v>0</v>
      </c>
      <c r="Y13" s="34">
        <v>0</v>
      </c>
      <c r="Z13" s="76">
        <f>Y13*Z9</f>
        <v>0</v>
      </c>
      <c r="AA13" s="34">
        <v>0</v>
      </c>
      <c r="AB13" s="76">
        <f>AA13*AB9</f>
        <v>0</v>
      </c>
      <c r="AC13" s="34">
        <v>0</v>
      </c>
      <c r="AD13" s="76">
        <f>AC13*AD9</f>
        <v>0</v>
      </c>
      <c r="AE13" s="34">
        <v>0</v>
      </c>
      <c r="AF13" s="76">
        <f>AE13*AF9</f>
        <v>0</v>
      </c>
      <c r="AG13" s="96">
        <f t="shared" si="7"/>
        <v>0</v>
      </c>
      <c r="AH13" s="34">
        <v>0</v>
      </c>
      <c r="AI13" s="104">
        <f>AH13*AI9</f>
        <v>0</v>
      </c>
      <c r="AJ13" s="112">
        <v>0</v>
      </c>
      <c r="AK13" s="113">
        <v>0</v>
      </c>
      <c r="AL13" s="114">
        <v>0</v>
      </c>
      <c r="AM13" s="115">
        <v>0</v>
      </c>
      <c r="AN13" s="95"/>
      <c r="AO13" s="40">
        <f t="shared" si="8"/>
        <v>18.350000000000001</v>
      </c>
      <c r="AP13" s="97">
        <f t="shared" si="9"/>
        <v>12.845000000000002</v>
      </c>
      <c r="AQ13" s="102">
        <f t="shared" si="10"/>
        <v>10.092500000000001</v>
      </c>
      <c r="AR13" s="103">
        <f>(M13-L13)/100*AR9+AQ13</f>
        <v>10.092500000000001</v>
      </c>
      <c r="AS13" s="98">
        <f t="shared" si="11"/>
        <v>8.6245000000000012</v>
      </c>
      <c r="AT13" s="43">
        <f>(M13-L13)/100*AT9+AS13</f>
        <v>8.6245000000000012</v>
      </c>
      <c r="AU13" s="99">
        <f t="shared" si="12"/>
        <v>7.5235000000000012</v>
      </c>
      <c r="AV13" s="99">
        <f>(M13-L13)/100*AV9+AU13</f>
        <v>7.5235000000000012</v>
      </c>
      <c r="AW13" s="42">
        <f t="shared" si="13"/>
        <v>6.0188000000000006</v>
      </c>
      <c r="AX13" s="42">
        <f>(M13-L13)/100*AX9+AW13</f>
        <v>6.0188000000000006</v>
      </c>
      <c r="AY13" s="46">
        <f t="shared" si="14"/>
        <v>3.6700000000000004</v>
      </c>
      <c r="AZ13" s="45">
        <f t="shared" si="15"/>
        <v>1.8350000000000002</v>
      </c>
      <c r="BA13" s="47">
        <f t="shared" si="16"/>
        <v>1.1010000000000002</v>
      </c>
      <c r="BB13" s="50">
        <f>(M13-L13)/100*BB9</f>
        <v>0</v>
      </c>
      <c r="BC13" s="52">
        <f t="shared" si="17"/>
        <v>0.7340000000000001</v>
      </c>
      <c r="BD13" s="53">
        <f t="shared" si="18"/>
        <v>0.36700000000000005</v>
      </c>
      <c r="BE13" s="54">
        <f t="shared" si="19"/>
        <v>0.36700000000000005</v>
      </c>
      <c r="BF13" s="55">
        <f t="shared" si="20"/>
        <v>0.7340000000000001</v>
      </c>
      <c r="BG13" s="56">
        <f t="shared" si="21"/>
        <v>1.1010000000000002</v>
      </c>
      <c r="BH13" s="5"/>
    </row>
    <row r="14" spans="1:60" s="12" customFormat="1" ht="25.15" customHeight="1" x14ac:dyDescent="0.25">
      <c r="A14" s="61" t="s">
        <v>105</v>
      </c>
      <c r="B14" s="31">
        <v>16.8</v>
      </c>
      <c r="C14" s="31">
        <f t="shared" si="0"/>
        <v>0</v>
      </c>
      <c r="D14" s="31">
        <f t="shared" si="1"/>
        <v>0</v>
      </c>
      <c r="E14" s="31">
        <f t="shared" si="2"/>
        <v>0</v>
      </c>
      <c r="F14" s="31">
        <v>4.05</v>
      </c>
      <c r="G14" s="31">
        <v>2.7</v>
      </c>
      <c r="H14" s="31">
        <v>5.2</v>
      </c>
      <c r="I14" s="85">
        <f t="shared" si="22"/>
        <v>0</v>
      </c>
      <c r="J14" s="84">
        <f t="shared" si="3"/>
        <v>0</v>
      </c>
      <c r="K14" s="85">
        <f t="shared" si="4"/>
        <v>0</v>
      </c>
      <c r="L14" s="32">
        <v>5.63</v>
      </c>
      <c r="M14" s="33">
        <f t="shared" si="5"/>
        <v>34.380000000000003</v>
      </c>
      <c r="N14" s="118">
        <v>5</v>
      </c>
      <c r="O14" s="6"/>
      <c r="P14" s="155"/>
      <c r="Q14" s="147"/>
      <c r="R14" s="105"/>
      <c r="S14" s="111"/>
      <c r="T14" s="110"/>
      <c r="U14" s="34">
        <v>0</v>
      </c>
      <c r="V14" s="82">
        <f>U14*V9</f>
        <v>0</v>
      </c>
      <c r="W14" s="34">
        <v>0</v>
      </c>
      <c r="X14" s="76">
        <f>W14*X9</f>
        <v>0</v>
      </c>
      <c r="Y14" s="34">
        <v>0</v>
      </c>
      <c r="Z14" s="76">
        <f>Y14*Z9</f>
        <v>0</v>
      </c>
      <c r="AA14" s="34">
        <v>0</v>
      </c>
      <c r="AB14" s="76">
        <f>AA14*AB9</f>
        <v>0</v>
      </c>
      <c r="AC14" s="34">
        <v>0</v>
      </c>
      <c r="AD14" s="76">
        <f>AC14*AD9</f>
        <v>0</v>
      </c>
      <c r="AE14" s="34">
        <v>0</v>
      </c>
      <c r="AF14" s="76">
        <f>AE14*AF9</f>
        <v>0</v>
      </c>
      <c r="AG14" s="96">
        <f t="shared" si="7"/>
        <v>0</v>
      </c>
      <c r="AH14" s="34">
        <v>0</v>
      </c>
      <c r="AI14" s="104">
        <f>AH14*AI9</f>
        <v>0</v>
      </c>
      <c r="AJ14" s="112">
        <v>0</v>
      </c>
      <c r="AK14" s="113">
        <v>0</v>
      </c>
      <c r="AL14" s="114">
        <v>0</v>
      </c>
      <c r="AM14" s="115">
        <v>0</v>
      </c>
      <c r="AN14" s="95"/>
      <c r="AO14" s="40">
        <f t="shared" si="8"/>
        <v>14.375000000000002</v>
      </c>
      <c r="AP14" s="97">
        <f t="shared" si="9"/>
        <v>10.062500000000002</v>
      </c>
      <c r="AQ14" s="102">
        <f t="shared" si="10"/>
        <v>7.9062500000000009</v>
      </c>
      <c r="AR14" s="103">
        <f t="shared" ref="AR14:AR16" si="23">(M14-L14)/100*AR10+AQ14</f>
        <v>11.171531250000001</v>
      </c>
      <c r="AS14" s="98">
        <f t="shared" si="11"/>
        <v>6.7562500000000005</v>
      </c>
      <c r="AT14" s="43">
        <f t="shared" ref="AT14:AT16" si="24">(M14-L14)/100*AT10+AS14</f>
        <v>9.5465812500000009</v>
      </c>
      <c r="AU14" s="99">
        <f t="shared" si="12"/>
        <v>5.8937500000000007</v>
      </c>
      <c r="AV14" s="99">
        <f t="shared" ref="AV14:AV16" si="25">(M14-L14)/100*AV10+AU14</f>
        <v>8.3278687500000004</v>
      </c>
      <c r="AW14" s="42">
        <f t="shared" si="13"/>
        <v>4.7149999999999999</v>
      </c>
      <c r="AX14" s="42">
        <f t="shared" ref="AX14:AX16" si="26">(M14-L14)/100*AX10+AW14</f>
        <v>6.6622950000000003</v>
      </c>
      <c r="AY14" s="46">
        <f t="shared" si="14"/>
        <v>2.8750000000000004</v>
      </c>
      <c r="AZ14" s="45">
        <f t="shared" si="15"/>
        <v>1.4375000000000002</v>
      </c>
      <c r="BA14" s="47">
        <f t="shared" si="16"/>
        <v>0.86250000000000004</v>
      </c>
      <c r="BB14" s="50">
        <f t="shared" ref="BB14:BB16" si="27">(M14-L14)/100*BB10</f>
        <v>0</v>
      </c>
      <c r="BC14" s="52">
        <f t="shared" si="17"/>
        <v>0.57500000000000007</v>
      </c>
      <c r="BD14" s="53">
        <f t="shared" si="18"/>
        <v>0.28750000000000003</v>
      </c>
      <c r="BE14" s="54">
        <f t="shared" si="19"/>
        <v>0.28750000000000003</v>
      </c>
      <c r="BF14" s="55">
        <f t="shared" si="20"/>
        <v>0.57500000000000007</v>
      </c>
      <c r="BG14" s="56">
        <f t="shared" si="21"/>
        <v>0.86250000000000004</v>
      </c>
      <c r="BH14" s="5"/>
    </row>
    <row r="15" spans="1:60" s="12" customFormat="1" ht="25.15" customHeight="1" x14ac:dyDescent="0.25">
      <c r="A15" s="61" t="s">
        <v>107</v>
      </c>
      <c r="B15" s="31">
        <v>30</v>
      </c>
      <c r="C15" s="31">
        <f t="shared" si="0"/>
        <v>0</v>
      </c>
      <c r="D15" s="31">
        <f t="shared" si="1"/>
        <v>0</v>
      </c>
      <c r="E15" s="31">
        <f t="shared" si="2"/>
        <v>0</v>
      </c>
      <c r="F15" s="31">
        <f>AD15</f>
        <v>0</v>
      </c>
      <c r="G15" s="31">
        <f>AF15</f>
        <v>0</v>
      </c>
      <c r="H15" s="31">
        <v>3.3</v>
      </c>
      <c r="I15" s="85">
        <f t="shared" si="22"/>
        <v>0</v>
      </c>
      <c r="J15" s="84">
        <f t="shared" si="3"/>
        <v>0</v>
      </c>
      <c r="K15" s="85">
        <f t="shared" si="4"/>
        <v>0</v>
      </c>
      <c r="L15" s="32">
        <f>AM15</f>
        <v>0</v>
      </c>
      <c r="M15" s="33">
        <f t="shared" si="5"/>
        <v>33.299999999999997</v>
      </c>
      <c r="N15" s="118">
        <v>6</v>
      </c>
      <c r="O15" s="6"/>
      <c r="P15" s="155"/>
      <c r="Q15" s="147"/>
      <c r="R15" s="105"/>
      <c r="S15" s="111"/>
      <c r="T15" s="110"/>
      <c r="U15" s="34">
        <v>0</v>
      </c>
      <c r="V15" s="82">
        <f>U15*V10</f>
        <v>0</v>
      </c>
      <c r="W15" s="34">
        <v>0</v>
      </c>
      <c r="X15" s="76">
        <f>W15*X10</f>
        <v>0</v>
      </c>
      <c r="Y15" s="34">
        <v>0</v>
      </c>
      <c r="Z15" s="76">
        <f>Y15*Z10</f>
        <v>0</v>
      </c>
      <c r="AA15" s="34">
        <v>0</v>
      </c>
      <c r="AB15" s="76">
        <f>AA15*AB10</f>
        <v>0</v>
      </c>
      <c r="AC15" s="34">
        <v>0</v>
      </c>
      <c r="AD15" s="76">
        <f>AC15*AD10</f>
        <v>0</v>
      </c>
      <c r="AE15" s="34">
        <v>0</v>
      </c>
      <c r="AF15" s="76">
        <f>AE15*AF10</f>
        <v>0</v>
      </c>
      <c r="AG15" s="96">
        <f t="shared" ref="AG15" si="28">V15+X15+Z15+AB15+AD15+AF15</f>
        <v>0</v>
      </c>
      <c r="AH15" s="34">
        <v>0</v>
      </c>
      <c r="AI15" s="104">
        <f>AH15*AI10</f>
        <v>0</v>
      </c>
      <c r="AJ15" s="112">
        <v>0</v>
      </c>
      <c r="AK15" s="113">
        <v>0</v>
      </c>
      <c r="AL15" s="114">
        <v>0</v>
      </c>
      <c r="AM15" s="115">
        <v>0</v>
      </c>
      <c r="AN15" s="95"/>
      <c r="AO15" s="40">
        <f t="shared" si="8"/>
        <v>16.649999999999999</v>
      </c>
      <c r="AP15" s="97">
        <f t="shared" si="9"/>
        <v>11.654999999999999</v>
      </c>
      <c r="AQ15" s="102">
        <f t="shared" si="10"/>
        <v>9.1574999999999989</v>
      </c>
      <c r="AR15" s="103">
        <f t="shared" si="23"/>
        <v>12.719767499999998</v>
      </c>
      <c r="AS15" s="98">
        <f t="shared" si="11"/>
        <v>7.825499999999999</v>
      </c>
      <c r="AT15" s="43">
        <f t="shared" si="24"/>
        <v>10.869619499999997</v>
      </c>
      <c r="AU15" s="99">
        <f t="shared" si="12"/>
        <v>6.8264999999999993</v>
      </c>
      <c r="AV15" s="99">
        <f t="shared" si="25"/>
        <v>9.4820084999999992</v>
      </c>
      <c r="AW15" s="42">
        <f t="shared" si="13"/>
        <v>5.4611999999999989</v>
      </c>
      <c r="AX15" s="42">
        <f t="shared" si="26"/>
        <v>7.5856067999999981</v>
      </c>
      <c r="AY15" s="46">
        <f t="shared" si="14"/>
        <v>3.3299999999999996</v>
      </c>
      <c r="AZ15" s="45">
        <f t="shared" si="15"/>
        <v>1.6649999999999998</v>
      </c>
      <c r="BA15" s="47">
        <f t="shared" si="16"/>
        <v>0.99899999999999989</v>
      </c>
      <c r="BB15" s="50">
        <f t="shared" si="27"/>
        <v>0</v>
      </c>
      <c r="BC15" s="52">
        <f t="shared" si="17"/>
        <v>0.66599999999999993</v>
      </c>
      <c r="BD15" s="53">
        <f t="shared" si="18"/>
        <v>0.33299999999999996</v>
      </c>
      <c r="BE15" s="54">
        <f t="shared" si="19"/>
        <v>0.33299999999999996</v>
      </c>
      <c r="BF15" s="55">
        <f t="shared" si="20"/>
        <v>0.66599999999999993</v>
      </c>
      <c r="BG15" s="56">
        <f t="shared" si="21"/>
        <v>0.99899999999999989</v>
      </c>
      <c r="BH15" s="5"/>
    </row>
    <row r="16" spans="1:60" s="12" customFormat="1" ht="25.15" customHeight="1" x14ac:dyDescent="0.25">
      <c r="A16" s="61" t="s">
        <v>109</v>
      </c>
      <c r="B16" s="31">
        <v>16</v>
      </c>
      <c r="C16" s="31">
        <f t="shared" si="0"/>
        <v>0</v>
      </c>
      <c r="D16" s="31">
        <f t="shared" si="1"/>
        <v>0</v>
      </c>
      <c r="E16" s="31">
        <v>0.9</v>
      </c>
      <c r="F16" s="31">
        <v>0.8</v>
      </c>
      <c r="G16" s="31">
        <v>3.6</v>
      </c>
      <c r="H16" s="31">
        <v>4.9000000000000004</v>
      </c>
      <c r="I16" s="85">
        <f t="shared" si="22"/>
        <v>0</v>
      </c>
      <c r="J16" s="84">
        <f t="shared" si="3"/>
        <v>0</v>
      </c>
      <c r="K16" s="85">
        <f t="shared" si="4"/>
        <v>0</v>
      </c>
      <c r="L16" s="32">
        <v>5.45</v>
      </c>
      <c r="M16" s="33">
        <f t="shared" si="5"/>
        <v>31.650000000000002</v>
      </c>
      <c r="N16" s="118">
        <v>7</v>
      </c>
      <c r="O16" s="6"/>
      <c r="P16" s="155"/>
      <c r="Q16" s="147"/>
      <c r="R16" s="105"/>
      <c r="S16" s="111"/>
      <c r="T16" s="110"/>
      <c r="U16" s="34">
        <v>0</v>
      </c>
      <c r="V16" s="82">
        <f>U16*V9</f>
        <v>0</v>
      </c>
      <c r="W16" s="34">
        <v>0</v>
      </c>
      <c r="X16" s="76">
        <f>W16*X9</f>
        <v>0</v>
      </c>
      <c r="Y16" s="34">
        <v>0</v>
      </c>
      <c r="Z16" s="76">
        <f>Y16*Z9</f>
        <v>0</v>
      </c>
      <c r="AA16" s="34">
        <v>0</v>
      </c>
      <c r="AB16" s="76">
        <f>AA16*AB9</f>
        <v>0</v>
      </c>
      <c r="AC16" s="34">
        <v>0</v>
      </c>
      <c r="AD16" s="76">
        <f>AC16*AD9</f>
        <v>0</v>
      </c>
      <c r="AE16" s="34">
        <v>0</v>
      </c>
      <c r="AF16" s="76">
        <f>AE16*AF9</f>
        <v>0</v>
      </c>
      <c r="AG16" s="96">
        <f t="shared" si="7"/>
        <v>0</v>
      </c>
      <c r="AH16" s="34">
        <v>0</v>
      </c>
      <c r="AI16" s="104">
        <f>AH16*AI9</f>
        <v>0</v>
      </c>
      <c r="AJ16" s="112">
        <v>0</v>
      </c>
      <c r="AK16" s="113">
        <v>0</v>
      </c>
      <c r="AL16" s="114">
        <v>0</v>
      </c>
      <c r="AM16" s="115">
        <v>0</v>
      </c>
      <c r="AN16" s="95"/>
      <c r="AO16" s="40">
        <f t="shared" si="8"/>
        <v>13.100000000000001</v>
      </c>
      <c r="AP16" s="97">
        <f t="shared" si="9"/>
        <v>9.17</v>
      </c>
      <c r="AQ16" s="102">
        <f t="shared" si="10"/>
        <v>7.2050000000000001</v>
      </c>
      <c r="AR16" s="103">
        <f t="shared" si="23"/>
        <v>10.087</v>
      </c>
      <c r="AS16" s="98">
        <f t="shared" si="11"/>
        <v>6.157</v>
      </c>
      <c r="AT16" s="43">
        <f t="shared" si="24"/>
        <v>8.6197999999999997</v>
      </c>
      <c r="AU16" s="99">
        <f t="shared" si="12"/>
        <v>5.3710000000000004</v>
      </c>
      <c r="AV16" s="99">
        <f t="shared" si="25"/>
        <v>7.519400000000001</v>
      </c>
      <c r="AW16" s="42">
        <f t="shared" si="13"/>
        <v>4.2968000000000002</v>
      </c>
      <c r="AX16" s="42">
        <f t="shared" si="26"/>
        <v>6.0155200000000004</v>
      </c>
      <c r="AY16" s="46">
        <f t="shared" si="14"/>
        <v>2.62</v>
      </c>
      <c r="AZ16" s="45">
        <f t="shared" si="15"/>
        <v>1.31</v>
      </c>
      <c r="BA16" s="47">
        <f t="shared" si="16"/>
        <v>0.78600000000000003</v>
      </c>
      <c r="BB16" s="50">
        <f t="shared" si="27"/>
        <v>0</v>
      </c>
      <c r="BC16" s="52">
        <f t="shared" si="17"/>
        <v>0.52400000000000002</v>
      </c>
      <c r="BD16" s="53">
        <f t="shared" si="18"/>
        <v>0.26200000000000001</v>
      </c>
      <c r="BE16" s="54">
        <f t="shared" si="19"/>
        <v>0.26200000000000001</v>
      </c>
      <c r="BF16" s="55">
        <f t="shared" si="20"/>
        <v>0.52400000000000002</v>
      </c>
      <c r="BG16" s="56">
        <f t="shared" si="21"/>
        <v>0.78600000000000003</v>
      </c>
      <c r="BH16" s="5"/>
    </row>
    <row r="17" spans="1:60" s="12" customFormat="1" ht="25.15" customHeight="1" x14ac:dyDescent="0.25">
      <c r="A17" s="61" t="s">
        <v>92</v>
      </c>
      <c r="B17" s="31">
        <v>14.8</v>
      </c>
      <c r="C17" s="31">
        <f t="shared" si="0"/>
        <v>0</v>
      </c>
      <c r="D17" s="31">
        <v>1</v>
      </c>
      <c r="E17" s="31">
        <v>1.2</v>
      </c>
      <c r="F17" s="31">
        <f>AD17</f>
        <v>0</v>
      </c>
      <c r="G17" s="31">
        <f>AF17</f>
        <v>0</v>
      </c>
      <c r="H17" s="31">
        <v>6</v>
      </c>
      <c r="I17" s="85">
        <f t="shared" si="22"/>
        <v>0</v>
      </c>
      <c r="J17" s="84">
        <f t="shared" si="3"/>
        <v>0</v>
      </c>
      <c r="K17" s="85">
        <f t="shared" si="4"/>
        <v>0</v>
      </c>
      <c r="L17" s="32">
        <v>8.0500000000000007</v>
      </c>
      <c r="M17" s="33">
        <f t="shared" si="5"/>
        <v>31.05</v>
      </c>
      <c r="N17" s="118">
        <v>8</v>
      </c>
      <c r="O17" s="6"/>
      <c r="P17" s="155"/>
      <c r="Q17" s="20"/>
      <c r="R17" s="105"/>
      <c r="S17" s="111"/>
      <c r="T17" s="110"/>
      <c r="U17" s="34">
        <v>0</v>
      </c>
      <c r="V17" s="82">
        <f>U17*V9</f>
        <v>0</v>
      </c>
      <c r="W17" s="34">
        <v>0</v>
      </c>
      <c r="X17" s="76">
        <f>W17*X9</f>
        <v>0</v>
      </c>
      <c r="Y17" s="34">
        <v>0</v>
      </c>
      <c r="Z17" s="76">
        <f>Y17*Z9</f>
        <v>0</v>
      </c>
      <c r="AA17" s="34">
        <v>0</v>
      </c>
      <c r="AB17" s="76">
        <f>AA17*AB9</f>
        <v>0</v>
      </c>
      <c r="AC17" s="34">
        <v>0</v>
      </c>
      <c r="AD17" s="76">
        <f>AC17*AD9</f>
        <v>0</v>
      </c>
      <c r="AE17" s="34">
        <v>0</v>
      </c>
      <c r="AF17" s="76">
        <f>AE17*AF9</f>
        <v>0</v>
      </c>
      <c r="AG17" s="96">
        <f t="shared" si="7"/>
        <v>0</v>
      </c>
      <c r="AH17" s="34">
        <v>0</v>
      </c>
      <c r="AI17" s="104">
        <f>AH17*AI9</f>
        <v>0</v>
      </c>
      <c r="AJ17" s="112">
        <v>0</v>
      </c>
      <c r="AK17" s="113">
        <v>0</v>
      </c>
      <c r="AL17" s="114">
        <v>0</v>
      </c>
      <c r="AM17" s="115">
        <v>0</v>
      </c>
      <c r="AN17" s="95"/>
      <c r="AO17" s="40">
        <f t="shared" si="8"/>
        <v>11.5</v>
      </c>
      <c r="AP17" s="97">
        <f t="shared" si="9"/>
        <v>8.0500000000000007</v>
      </c>
      <c r="AQ17" s="102">
        <f t="shared" si="10"/>
        <v>6.3250000000000002</v>
      </c>
      <c r="AR17" s="103">
        <f>(M17-L17)/100*AR13+AQ17</f>
        <v>8.646275000000001</v>
      </c>
      <c r="AS17" s="98">
        <f t="shared" si="11"/>
        <v>5.4050000000000002</v>
      </c>
      <c r="AT17" s="43">
        <f>(M17-L17)/100*AT13+AS17</f>
        <v>7.3886350000000007</v>
      </c>
      <c r="AU17" s="99">
        <f t="shared" si="12"/>
        <v>4.7149999999999999</v>
      </c>
      <c r="AV17" s="99">
        <f>(M17-L17)/100*AV13+AU17</f>
        <v>6.4454050000000001</v>
      </c>
      <c r="AW17" s="42">
        <f t="shared" si="13"/>
        <v>3.7719999999999998</v>
      </c>
      <c r="AX17" s="42">
        <f>(M17-L17)/100*AX13+AW17</f>
        <v>5.1563239999999997</v>
      </c>
      <c r="AY17" s="46">
        <f t="shared" si="14"/>
        <v>2.3000000000000003</v>
      </c>
      <c r="AZ17" s="45">
        <f t="shared" si="15"/>
        <v>1.1500000000000001</v>
      </c>
      <c r="BA17" s="47">
        <f t="shared" si="16"/>
        <v>0.69000000000000006</v>
      </c>
      <c r="BB17" s="50">
        <f>(M17-L17)/100*BB13</f>
        <v>0</v>
      </c>
      <c r="BC17" s="52">
        <f t="shared" si="17"/>
        <v>0.46</v>
      </c>
      <c r="BD17" s="53">
        <f t="shared" si="18"/>
        <v>0.23</v>
      </c>
      <c r="BE17" s="54">
        <f t="shared" si="19"/>
        <v>0.23</v>
      </c>
      <c r="BF17" s="55">
        <f t="shared" si="20"/>
        <v>0.46</v>
      </c>
      <c r="BG17" s="56">
        <f t="shared" si="21"/>
        <v>0.69000000000000006</v>
      </c>
      <c r="BH17" s="5"/>
    </row>
    <row r="18" spans="1:60" s="12" customFormat="1" ht="25.15" customHeight="1" x14ac:dyDescent="0.25">
      <c r="A18" s="61" t="s">
        <v>106</v>
      </c>
      <c r="B18" s="31">
        <v>21.2</v>
      </c>
      <c r="C18" s="31">
        <v>1.2</v>
      </c>
      <c r="D18" s="31">
        <f t="shared" ref="D18:D30" si="29">Z18</f>
        <v>0</v>
      </c>
      <c r="E18" s="31">
        <f>AB18</f>
        <v>0</v>
      </c>
      <c r="F18" s="31">
        <f>AD18</f>
        <v>0</v>
      </c>
      <c r="G18" s="31">
        <f>AF18</f>
        <v>0</v>
      </c>
      <c r="H18" s="31">
        <v>5.0999999999999996</v>
      </c>
      <c r="I18" s="85">
        <f t="shared" si="22"/>
        <v>0</v>
      </c>
      <c r="J18" s="84">
        <f t="shared" si="3"/>
        <v>0</v>
      </c>
      <c r="K18" s="85">
        <f t="shared" si="4"/>
        <v>0</v>
      </c>
      <c r="L18" s="32">
        <f>AM18</f>
        <v>0</v>
      </c>
      <c r="M18" s="33">
        <f t="shared" si="5"/>
        <v>27.5</v>
      </c>
      <c r="N18" s="118">
        <v>9</v>
      </c>
      <c r="O18" s="6"/>
      <c r="P18" s="155"/>
      <c r="Q18" s="20"/>
      <c r="R18" s="105"/>
      <c r="S18" s="111"/>
      <c r="T18" s="110"/>
      <c r="U18" s="34">
        <v>0</v>
      </c>
      <c r="V18" s="82">
        <f>U18*V9</f>
        <v>0</v>
      </c>
      <c r="W18" s="34">
        <v>0</v>
      </c>
      <c r="X18" s="76">
        <f>W18*X9</f>
        <v>0</v>
      </c>
      <c r="Y18" s="34">
        <v>0</v>
      </c>
      <c r="Z18" s="76">
        <f>Y18*Z9</f>
        <v>0</v>
      </c>
      <c r="AA18" s="34">
        <v>0</v>
      </c>
      <c r="AB18" s="76">
        <f>AA18*AB9</f>
        <v>0</v>
      </c>
      <c r="AC18" s="34">
        <v>0</v>
      </c>
      <c r="AD18" s="76">
        <f>AC18*AD9</f>
        <v>0</v>
      </c>
      <c r="AE18" s="34">
        <v>0</v>
      </c>
      <c r="AF18" s="76">
        <f>AE18*AF9</f>
        <v>0</v>
      </c>
      <c r="AG18" s="96">
        <f t="shared" si="7"/>
        <v>0</v>
      </c>
      <c r="AH18" s="34">
        <v>0</v>
      </c>
      <c r="AI18" s="104">
        <f>AH18*AI9</f>
        <v>0</v>
      </c>
      <c r="AJ18" s="112">
        <v>0</v>
      </c>
      <c r="AK18" s="113">
        <v>0</v>
      </c>
      <c r="AL18" s="114">
        <v>0</v>
      </c>
      <c r="AM18" s="115">
        <v>0</v>
      </c>
      <c r="AN18" s="95"/>
      <c r="AO18" s="40">
        <f t="shared" si="8"/>
        <v>13.750000000000002</v>
      </c>
      <c r="AP18" s="97">
        <f t="shared" si="9"/>
        <v>9.625</v>
      </c>
      <c r="AQ18" s="102">
        <f t="shared" si="10"/>
        <v>7.5625000000000009</v>
      </c>
      <c r="AR18" s="103">
        <f>(M18-L18)/100*AR14+AQ18</f>
        <v>10.634671093750001</v>
      </c>
      <c r="AS18" s="98">
        <f t="shared" si="11"/>
        <v>6.4625000000000004</v>
      </c>
      <c r="AT18" s="43">
        <f>(M18-L18)/100*AT14+AS18</f>
        <v>9.0878098437500014</v>
      </c>
      <c r="AU18" s="99">
        <f t="shared" si="12"/>
        <v>5.6375000000000002</v>
      </c>
      <c r="AV18" s="99">
        <f>(M18-L18)/100*AV14+AU18</f>
        <v>7.9276639062500003</v>
      </c>
      <c r="AW18" s="42">
        <f t="shared" si="13"/>
        <v>4.51</v>
      </c>
      <c r="AX18" s="42">
        <f>(M18-L18)/100*AX14+AW18</f>
        <v>6.3421311249999999</v>
      </c>
      <c r="AY18" s="46">
        <f t="shared" si="14"/>
        <v>2.75</v>
      </c>
      <c r="AZ18" s="45">
        <f t="shared" si="15"/>
        <v>1.375</v>
      </c>
      <c r="BA18" s="47">
        <f t="shared" si="16"/>
        <v>0.82500000000000007</v>
      </c>
      <c r="BB18" s="50">
        <f>(M18-L18)/100*BB14</f>
        <v>0</v>
      </c>
      <c r="BC18" s="52">
        <f t="shared" si="17"/>
        <v>0.55000000000000004</v>
      </c>
      <c r="BD18" s="53">
        <f t="shared" si="18"/>
        <v>0.27500000000000002</v>
      </c>
      <c r="BE18" s="54">
        <f t="shared" si="19"/>
        <v>0.27500000000000002</v>
      </c>
      <c r="BF18" s="55">
        <f t="shared" si="20"/>
        <v>0.55000000000000004</v>
      </c>
      <c r="BG18" s="56">
        <f t="shared" si="21"/>
        <v>0.82500000000000007</v>
      </c>
      <c r="BH18" s="5"/>
    </row>
    <row r="19" spans="1:60" s="12" customFormat="1" ht="25.15" customHeight="1" x14ac:dyDescent="0.25">
      <c r="A19" s="61" t="s">
        <v>111</v>
      </c>
      <c r="B19" s="31">
        <v>14.4</v>
      </c>
      <c r="C19" s="31">
        <f>X19</f>
        <v>0</v>
      </c>
      <c r="D19" s="31">
        <f t="shared" si="29"/>
        <v>0</v>
      </c>
      <c r="E19" s="31">
        <f>AB19</f>
        <v>0</v>
      </c>
      <c r="F19" s="31">
        <v>0.8</v>
      </c>
      <c r="G19" s="31">
        <v>1.8</v>
      </c>
      <c r="H19" s="31">
        <v>5.2</v>
      </c>
      <c r="I19" s="85">
        <f t="shared" si="22"/>
        <v>0</v>
      </c>
      <c r="J19" s="84">
        <f t="shared" si="3"/>
        <v>0</v>
      </c>
      <c r="K19" s="85">
        <f t="shared" si="4"/>
        <v>0</v>
      </c>
      <c r="L19" s="32">
        <v>4.3499999999999996</v>
      </c>
      <c r="M19" s="33">
        <f t="shared" si="5"/>
        <v>26.549999999999997</v>
      </c>
      <c r="N19" s="118">
        <v>10</v>
      </c>
      <c r="O19" s="6"/>
      <c r="P19" s="155"/>
      <c r="Q19" s="20"/>
      <c r="R19" s="105"/>
      <c r="S19" s="111"/>
      <c r="T19" s="110"/>
      <c r="U19" s="34">
        <v>0</v>
      </c>
      <c r="V19" s="82">
        <f t="shared" ref="V19:V41" si="30">U19*V10</f>
        <v>0</v>
      </c>
      <c r="W19" s="34">
        <v>0</v>
      </c>
      <c r="X19" s="76">
        <f t="shared" ref="X19:X41" si="31">W19*X10</f>
        <v>0</v>
      </c>
      <c r="Y19" s="34">
        <v>0</v>
      </c>
      <c r="Z19" s="76">
        <f t="shared" ref="Z19:Z41" si="32">Y19*Z10</f>
        <v>0</v>
      </c>
      <c r="AA19" s="34">
        <v>0</v>
      </c>
      <c r="AB19" s="76">
        <f t="shared" ref="AB19:AB41" si="33">AA19*AB10</f>
        <v>0</v>
      </c>
      <c r="AC19" s="34">
        <v>0</v>
      </c>
      <c r="AD19" s="76">
        <f t="shared" ref="AD19:AD41" si="34">AC19*AD10</f>
        <v>0</v>
      </c>
      <c r="AE19" s="34">
        <v>0</v>
      </c>
      <c r="AF19" s="76">
        <f t="shared" ref="AF19:AF41" si="35">AE19*AF10</f>
        <v>0</v>
      </c>
      <c r="AG19" s="96">
        <f t="shared" ref="AG19:AG50" si="36">V19+X19+Z19+AB19+AD19+AF19</f>
        <v>0</v>
      </c>
      <c r="AH19" s="34">
        <v>0</v>
      </c>
      <c r="AI19" s="104">
        <f t="shared" ref="AI19:AI41" si="37">AH19*AI10</f>
        <v>0</v>
      </c>
      <c r="AJ19" s="112">
        <v>0</v>
      </c>
      <c r="AK19" s="113">
        <v>0</v>
      </c>
      <c r="AL19" s="114">
        <v>0</v>
      </c>
      <c r="AM19" s="115">
        <v>0</v>
      </c>
      <c r="AN19" s="95"/>
      <c r="AO19" s="40">
        <f t="shared" ref="AO19:AO50" si="38">(M19-L19)/100*50</f>
        <v>11.099999999999998</v>
      </c>
      <c r="AP19" s="97">
        <f t="shared" ref="AP19:AP50" si="39">(M19-L19)/100*35</f>
        <v>7.7699999999999978</v>
      </c>
      <c r="AQ19" s="102">
        <f t="shared" ref="AQ19:AQ50" si="40">(M19-L19)/100*27.5</f>
        <v>6.1049999999999986</v>
      </c>
      <c r="AR19" s="103">
        <f t="shared" ref="AR19:AR41" si="41">(M19-L19)/100*AR15+AQ19</f>
        <v>8.9287883849999972</v>
      </c>
      <c r="AS19" s="98">
        <f t="shared" ref="AS19:AS50" si="42">(M19-L19)/100*23.5</f>
        <v>5.2169999999999987</v>
      </c>
      <c r="AT19" s="43">
        <f t="shared" ref="AT19:AT41" si="43">(M19-L19)/100*AT15+AS19</f>
        <v>7.6300555289999981</v>
      </c>
      <c r="AU19" s="99">
        <f t="shared" ref="AU19:AU50" si="44">(M19-L19)/100*20.5</f>
        <v>4.5509999999999993</v>
      </c>
      <c r="AV19" s="99">
        <f t="shared" ref="AV19:AV41" si="45">(M19-L19)/100*AV15+AU19</f>
        <v>6.6560058869999992</v>
      </c>
      <c r="AW19" s="42">
        <f t="shared" ref="AW19:AW50" si="46">(M19-L19)/100*16.4</f>
        <v>3.6407999999999987</v>
      </c>
      <c r="AX19" s="42">
        <f t="shared" ref="AX19:AX41" si="47">(M19-L19)/100*AX15+AW19</f>
        <v>5.3248047095999977</v>
      </c>
      <c r="AY19" s="46">
        <f t="shared" ref="AY19:AY50" si="48">(M19-L19)/100*10</f>
        <v>2.2199999999999993</v>
      </c>
      <c r="AZ19" s="45">
        <f t="shared" ref="AZ19:AZ50" si="49">(M19-L19)/100*5</f>
        <v>1.1099999999999997</v>
      </c>
      <c r="BA19" s="47">
        <f t="shared" ref="BA19:BA50" si="50">(M19-L19)/100*3</f>
        <v>0.66599999999999981</v>
      </c>
      <c r="BB19" s="50">
        <f t="shared" ref="BB19:BB41" si="51">(M19-L19)/100*BB15</f>
        <v>0</v>
      </c>
      <c r="BC19" s="52">
        <f t="shared" ref="BC19:BC50" si="52">(M19-L19)/100*2</f>
        <v>0.44399999999999989</v>
      </c>
      <c r="BD19" s="53">
        <f t="shared" ref="BD19:BD50" si="53">(M19-L19)/100*1</f>
        <v>0.22199999999999995</v>
      </c>
      <c r="BE19" s="54">
        <f t="shared" ref="BE19:BE50" si="54">(M19-L19)/100*1</f>
        <v>0.22199999999999995</v>
      </c>
      <c r="BF19" s="55">
        <f t="shared" ref="BF19:BF50" si="55">(M19-L19)/100*2</f>
        <v>0.44399999999999989</v>
      </c>
      <c r="BG19" s="56">
        <f t="shared" ref="BG19:BG50" si="56">(M19-L19)/100*3</f>
        <v>0.66599999999999981</v>
      </c>
      <c r="BH19" s="5"/>
    </row>
    <row r="20" spans="1:60" s="12" customFormat="1" ht="25.15" customHeight="1" x14ac:dyDescent="0.25">
      <c r="A20" s="61" t="s">
        <v>100</v>
      </c>
      <c r="B20" s="31">
        <v>12.8</v>
      </c>
      <c r="C20" s="31">
        <f>X20</f>
        <v>0</v>
      </c>
      <c r="D20" s="31">
        <f t="shared" si="29"/>
        <v>0</v>
      </c>
      <c r="E20" s="31">
        <v>0.75</v>
      </c>
      <c r="F20" s="31">
        <f t="shared" ref="F20:F50" si="57">AD20</f>
        <v>0</v>
      </c>
      <c r="G20" s="31">
        <f>AF20</f>
        <v>0</v>
      </c>
      <c r="H20" s="31">
        <v>3.4</v>
      </c>
      <c r="I20" s="85">
        <v>4</v>
      </c>
      <c r="J20" s="84">
        <f t="shared" si="3"/>
        <v>0</v>
      </c>
      <c r="K20" s="85">
        <f t="shared" si="4"/>
        <v>0</v>
      </c>
      <c r="L20" s="32">
        <v>4.29</v>
      </c>
      <c r="M20" s="33">
        <f t="shared" si="5"/>
        <v>25.24</v>
      </c>
      <c r="N20" s="118">
        <v>11</v>
      </c>
      <c r="O20" s="6"/>
      <c r="P20" s="155"/>
      <c r="Q20" s="20"/>
      <c r="R20" s="105"/>
      <c r="S20" s="111"/>
      <c r="T20" s="110"/>
      <c r="U20" s="34">
        <v>0</v>
      </c>
      <c r="V20" s="82">
        <f t="shared" si="30"/>
        <v>0</v>
      </c>
      <c r="W20" s="34">
        <v>0</v>
      </c>
      <c r="X20" s="76">
        <f t="shared" si="31"/>
        <v>0</v>
      </c>
      <c r="Y20" s="34">
        <v>0</v>
      </c>
      <c r="Z20" s="76">
        <f t="shared" si="32"/>
        <v>0</v>
      </c>
      <c r="AA20" s="34">
        <v>0</v>
      </c>
      <c r="AB20" s="76">
        <f t="shared" si="33"/>
        <v>0</v>
      </c>
      <c r="AC20" s="34">
        <v>0</v>
      </c>
      <c r="AD20" s="76">
        <f t="shared" si="34"/>
        <v>0</v>
      </c>
      <c r="AE20" s="34">
        <v>0</v>
      </c>
      <c r="AF20" s="76">
        <f t="shared" si="35"/>
        <v>0</v>
      </c>
      <c r="AG20" s="96">
        <f t="shared" si="36"/>
        <v>0</v>
      </c>
      <c r="AH20" s="34">
        <v>0</v>
      </c>
      <c r="AI20" s="104">
        <f t="shared" si="37"/>
        <v>0</v>
      </c>
      <c r="AJ20" s="112">
        <v>0</v>
      </c>
      <c r="AK20" s="113">
        <v>0</v>
      </c>
      <c r="AL20" s="114">
        <v>0</v>
      </c>
      <c r="AM20" s="115">
        <v>0</v>
      </c>
      <c r="AN20" s="95"/>
      <c r="AO20" s="40">
        <f t="shared" si="38"/>
        <v>10.475</v>
      </c>
      <c r="AP20" s="97">
        <f t="shared" si="39"/>
        <v>7.3324999999999996</v>
      </c>
      <c r="AQ20" s="102">
        <f t="shared" si="40"/>
        <v>5.7612499999999995</v>
      </c>
      <c r="AR20" s="103">
        <f t="shared" si="41"/>
        <v>7.8744764999999992</v>
      </c>
      <c r="AS20" s="98">
        <f t="shared" si="42"/>
        <v>4.9232499999999995</v>
      </c>
      <c r="AT20" s="43">
        <f t="shared" si="43"/>
        <v>6.7290980999999999</v>
      </c>
      <c r="AU20" s="99">
        <f t="shared" si="44"/>
        <v>4.2947499999999996</v>
      </c>
      <c r="AV20" s="99">
        <f t="shared" si="45"/>
        <v>5.8700642999999992</v>
      </c>
      <c r="AW20" s="42">
        <f t="shared" si="46"/>
        <v>3.4357999999999995</v>
      </c>
      <c r="AX20" s="42">
        <f t="shared" si="47"/>
        <v>4.6960514399999997</v>
      </c>
      <c r="AY20" s="46">
        <f t="shared" si="48"/>
        <v>2.0949999999999998</v>
      </c>
      <c r="AZ20" s="45">
        <f t="shared" si="49"/>
        <v>1.0474999999999999</v>
      </c>
      <c r="BA20" s="47">
        <f t="shared" si="50"/>
        <v>0.62849999999999995</v>
      </c>
      <c r="BB20" s="50">
        <f t="shared" si="51"/>
        <v>0</v>
      </c>
      <c r="BC20" s="52">
        <f t="shared" si="52"/>
        <v>0.41899999999999998</v>
      </c>
      <c r="BD20" s="53">
        <f t="shared" si="53"/>
        <v>0.20949999999999999</v>
      </c>
      <c r="BE20" s="54">
        <f t="shared" si="54"/>
        <v>0.20949999999999999</v>
      </c>
      <c r="BF20" s="55">
        <f t="shared" si="55"/>
        <v>0.41899999999999998</v>
      </c>
      <c r="BG20" s="56">
        <f t="shared" si="56"/>
        <v>0.62849999999999995</v>
      </c>
      <c r="BH20" s="5"/>
    </row>
    <row r="21" spans="1:60" s="12" customFormat="1" ht="25.15" customHeight="1" x14ac:dyDescent="0.25">
      <c r="A21" s="61" t="s">
        <v>110</v>
      </c>
      <c r="B21" s="31">
        <v>12</v>
      </c>
      <c r="C21" s="31">
        <f>X21</f>
        <v>0</v>
      </c>
      <c r="D21" s="31">
        <f t="shared" si="29"/>
        <v>0</v>
      </c>
      <c r="E21" s="31">
        <f>AB21</f>
        <v>0</v>
      </c>
      <c r="F21" s="31">
        <f t="shared" si="57"/>
        <v>0</v>
      </c>
      <c r="G21" s="31">
        <v>2.1</v>
      </c>
      <c r="H21" s="31">
        <v>6</v>
      </c>
      <c r="I21" s="85">
        <f t="shared" ref="I21:I50" si="58">AJ21</f>
        <v>0</v>
      </c>
      <c r="J21" s="84">
        <f t="shared" si="3"/>
        <v>0</v>
      </c>
      <c r="K21" s="85">
        <f t="shared" si="4"/>
        <v>0</v>
      </c>
      <c r="L21" s="32">
        <v>4.72</v>
      </c>
      <c r="M21" s="33">
        <f t="shared" si="5"/>
        <v>24.82</v>
      </c>
      <c r="N21" s="118">
        <v>12</v>
      </c>
      <c r="O21" s="6"/>
      <c r="P21" s="155"/>
      <c r="Q21" s="20"/>
      <c r="R21" s="105"/>
      <c r="S21" s="111"/>
      <c r="T21" s="110"/>
      <c r="U21" s="34">
        <v>0</v>
      </c>
      <c r="V21" s="82">
        <f t="shared" si="30"/>
        <v>0</v>
      </c>
      <c r="W21" s="34">
        <v>0</v>
      </c>
      <c r="X21" s="76">
        <f t="shared" si="31"/>
        <v>0</v>
      </c>
      <c r="Y21" s="34">
        <v>0</v>
      </c>
      <c r="Z21" s="76">
        <f t="shared" si="32"/>
        <v>0</v>
      </c>
      <c r="AA21" s="34">
        <v>0</v>
      </c>
      <c r="AB21" s="76">
        <f t="shared" si="33"/>
        <v>0</v>
      </c>
      <c r="AC21" s="34">
        <v>0</v>
      </c>
      <c r="AD21" s="76">
        <f t="shared" si="34"/>
        <v>0</v>
      </c>
      <c r="AE21" s="34">
        <v>0</v>
      </c>
      <c r="AF21" s="76">
        <f t="shared" si="35"/>
        <v>0</v>
      </c>
      <c r="AG21" s="96">
        <f t="shared" si="36"/>
        <v>0</v>
      </c>
      <c r="AH21" s="34">
        <v>0</v>
      </c>
      <c r="AI21" s="104">
        <f t="shared" si="37"/>
        <v>0</v>
      </c>
      <c r="AJ21" s="112">
        <v>0</v>
      </c>
      <c r="AK21" s="113">
        <v>0</v>
      </c>
      <c r="AL21" s="114">
        <v>0</v>
      </c>
      <c r="AM21" s="115">
        <v>0</v>
      </c>
      <c r="AN21" s="95"/>
      <c r="AO21" s="40">
        <f t="shared" si="38"/>
        <v>10.050000000000001</v>
      </c>
      <c r="AP21" s="97">
        <f t="shared" si="39"/>
        <v>7.0350000000000001</v>
      </c>
      <c r="AQ21" s="102">
        <f t="shared" si="40"/>
        <v>5.5275000000000007</v>
      </c>
      <c r="AR21" s="103">
        <f t="shared" si="41"/>
        <v>7.2654012750000012</v>
      </c>
      <c r="AS21" s="98">
        <f t="shared" si="42"/>
        <v>4.7235000000000005</v>
      </c>
      <c r="AT21" s="43">
        <f t="shared" si="43"/>
        <v>6.208615635000001</v>
      </c>
      <c r="AU21" s="99">
        <f t="shared" si="44"/>
        <v>4.1204999999999998</v>
      </c>
      <c r="AV21" s="99">
        <f t="shared" si="45"/>
        <v>5.4160264050000002</v>
      </c>
      <c r="AW21" s="42">
        <f t="shared" si="46"/>
        <v>3.2963999999999998</v>
      </c>
      <c r="AX21" s="42">
        <f t="shared" si="47"/>
        <v>4.3328211239999996</v>
      </c>
      <c r="AY21" s="46">
        <f t="shared" si="48"/>
        <v>2.0100000000000002</v>
      </c>
      <c r="AZ21" s="45">
        <f t="shared" si="49"/>
        <v>1.0050000000000001</v>
      </c>
      <c r="BA21" s="47">
        <f t="shared" si="50"/>
        <v>0.60299999999999998</v>
      </c>
      <c r="BB21" s="50">
        <f t="shared" si="51"/>
        <v>0</v>
      </c>
      <c r="BC21" s="52">
        <f t="shared" si="52"/>
        <v>0.40200000000000002</v>
      </c>
      <c r="BD21" s="53">
        <f t="shared" si="53"/>
        <v>0.20100000000000001</v>
      </c>
      <c r="BE21" s="54">
        <f t="shared" si="54"/>
        <v>0.20100000000000001</v>
      </c>
      <c r="BF21" s="55">
        <f t="shared" si="55"/>
        <v>0.40200000000000002</v>
      </c>
      <c r="BG21" s="56">
        <f t="shared" si="56"/>
        <v>0.60299999999999998</v>
      </c>
      <c r="BH21" s="5"/>
    </row>
    <row r="22" spans="1:60" s="12" customFormat="1" ht="25.15" customHeight="1" x14ac:dyDescent="0.25">
      <c r="A22" s="61" t="s">
        <v>91</v>
      </c>
      <c r="B22" s="31">
        <v>15.2</v>
      </c>
      <c r="C22" s="31">
        <v>1.8</v>
      </c>
      <c r="D22" s="31">
        <f t="shared" si="29"/>
        <v>0</v>
      </c>
      <c r="E22" s="31">
        <f>AB22</f>
        <v>0</v>
      </c>
      <c r="F22" s="31">
        <f t="shared" si="57"/>
        <v>0</v>
      </c>
      <c r="G22" s="31">
        <f>AF22</f>
        <v>0</v>
      </c>
      <c r="H22" s="31">
        <v>3.8</v>
      </c>
      <c r="I22" s="85">
        <f t="shared" si="58"/>
        <v>0</v>
      </c>
      <c r="J22" s="84">
        <f t="shared" si="3"/>
        <v>0</v>
      </c>
      <c r="K22" s="85">
        <f t="shared" si="4"/>
        <v>0</v>
      </c>
      <c r="L22" s="32">
        <v>3.99</v>
      </c>
      <c r="M22" s="33">
        <f t="shared" si="5"/>
        <v>24.79</v>
      </c>
      <c r="N22" s="118">
        <v>13</v>
      </c>
      <c r="O22" s="6"/>
      <c r="P22" s="155"/>
      <c r="Q22" s="20"/>
      <c r="R22" s="105"/>
      <c r="S22" s="111"/>
      <c r="T22" s="110"/>
      <c r="U22" s="34">
        <v>0</v>
      </c>
      <c r="V22" s="82">
        <f t="shared" si="30"/>
        <v>0</v>
      </c>
      <c r="W22" s="34">
        <v>0</v>
      </c>
      <c r="X22" s="76">
        <f t="shared" si="31"/>
        <v>0</v>
      </c>
      <c r="Y22" s="34">
        <v>0</v>
      </c>
      <c r="Z22" s="76">
        <f t="shared" si="32"/>
        <v>0</v>
      </c>
      <c r="AA22" s="34">
        <v>0</v>
      </c>
      <c r="AB22" s="76">
        <f t="shared" si="33"/>
        <v>0</v>
      </c>
      <c r="AC22" s="34">
        <v>0</v>
      </c>
      <c r="AD22" s="76">
        <f t="shared" si="34"/>
        <v>0</v>
      </c>
      <c r="AE22" s="34">
        <v>0</v>
      </c>
      <c r="AF22" s="76">
        <f t="shared" si="35"/>
        <v>0</v>
      </c>
      <c r="AG22" s="96">
        <f t="shared" si="36"/>
        <v>0</v>
      </c>
      <c r="AH22" s="34">
        <v>0</v>
      </c>
      <c r="AI22" s="104">
        <f t="shared" si="37"/>
        <v>0</v>
      </c>
      <c r="AJ22" s="112">
        <v>0</v>
      </c>
      <c r="AK22" s="113">
        <v>0</v>
      </c>
      <c r="AL22" s="114">
        <v>0</v>
      </c>
      <c r="AM22" s="115">
        <v>0</v>
      </c>
      <c r="AN22" s="95"/>
      <c r="AO22" s="40">
        <f t="shared" si="38"/>
        <v>10.399999999999999</v>
      </c>
      <c r="AP22" s="97">
        <f t="shared" si="39"/>
        <v>7.2799999999999985</v>
      </c>
      <c r="AQ22" s="102">
        <f t="shared" si="40"/>
        <v>5.7199999999999989</v>
      </c>
      <c r="AR22" s="103">
        <f t="shared" si="41"/>
        <v>7.9320115874999981</v>
      </c>
      <c r="AS22" s="98">
        <f t="shared" si="42"/>
        <v>4.887999999999999</v>
      </c>
      <c r="AT22" s="43">
        <f t="shared" si="43"/>
        <v>6.7782644474999989</v>
      </c>
      <c r="AU22" s="99">
        <f t="shared" si="44"/>
        <v>4.2639999999999993</v>
      </c>
      <c r="AV22" s="99">
        <f t="shared" si="45"/>
        <v>5.9129540924999988</v>
      </c>
      <c r="AW22" s="42">
        <f t="shared" si="46"/>
        <v>3.4111999999999991</v>
      </c>
      <c r="AX22" s="42">
        <f t="shared" si="47"/>
        <v>4.7303632739999983</v>
      </c>
      <c r="AY22" s="46">
        <f t="shared" si="48"/>
        <v>2.0799999999999996</v>
      </c>
      <c r="AZ22" s="45">
        <f t="shared" si="49"/>
        <v>1.0399999999999998</v>
      </c>
      <c r="BA22" s="47">
        <f t="shared" si="50"/>
        <v>0.62399999999999989</v>
      </c>
      <c r="BB22" s="50">
        <f t="shared" si="51"/>
        <v>0</v>
      </c>
      <c r="BC22" s="52">
        <f t="shared" si="52"/>
        <v>0.41599999999999993</v>
      </c>
      <c r="BD22" s="53">
        <f t="shared" si="53"/>
        <v>0.20799999999999996</v>
      </c>
      <c r="BE22" s="54">
        <f t="shared" si="54"/>
        <v>0.20799999999999996</v>
      </c>
      <c r="BF22" s="55">
        <f t="shared" si="55"/>
        <v>0.41599999999999993</v>
      </c>
      <c r="BG22" s="56">
        <f t="shared" si="56"/>
        <v>0.62399999999999989</v>
      </c>
      <c r="BH22" s="5"/>
    </row>
    <row r="23" spans="1:60" s="12" customFormat="1" ht="25.15" customHeight="1" x14ac:dyDescent="0.25">
      <c r="A23" s="61" t="s">
        <v>72</v>
      </c>
      <c r="B23" s="31">
        <v>1.2</v>
      </c>
      <c r="C23" s="31">
        <f t="shared" ref="C23:C28" si="59">X23</f>
        <v>0</v>
      </c>
      <c r="D23" s="31">
        <f t="shared" si="29"/>
        <v>0</v>
      </c>
      <c r="E23" s="31">
        <v>9.6</v>
      </c>
      <c r="F23" s="31">
        <f t="shared" si="57"/>
        <v>0</v>
      </c>
      <c r="G23" s="31">
        <v>2.1</v>
      </c>
      <c r="H23" s="31">
        <v>3.3</v>
      </c>
      <c r="I23" s="85">
        <f t="shared" si="58"/>
        <v>0</v>
      </c>
      <c r="J23" s="84">
        <f t="shared" si="3"/>
        <v>0</v>
      </c>
      <c r="K23" s="85">
        <f t="shared" si="4"/>
        <v>0</v>
      </c>
      <c r="L23" s="32">
        <v>5.67</v>
      </c>
      <c r="M23" s="33">
        <f t="shared" si="5"/>
        <v>21.869999999999997</v>
      </c>
      <c r="N23" s="118">
        <v>14</v>
      </c>
      <c r="O23" s="6"/>
      <c r="P23" s="155"/>
      <c r="Q23" s="20"/>
      <c r="R23" s="105"/>
      <c r="S23" s="111"/>
      <c r="T23" s="110"/>
      <c r="U23" s="34">
        <v>0</v>
      </c>
      <c r="V23" s="82">
        <f t="shared" si="30"/>
        <v>0</v>
      </c>
      <c r="W23" s="34">
        <v>0</v>
      </c>
      <c r="X23" s="76">
        <f t="shared" si="31"/>
        <v>0</v>
      </c>
      <c r="Y23" s="34">
        <v>0</v>
      </c>
      <c r="Z23" s="76">
        <f t="shared" si="32"/>
        <v>0</v>
      </c>
      <c r="AA23" s="34">
        <v>0</v>
      </c>
      <c r="AB23" s="76">
        <f t="shared" si="33"/>
        <v>0</v>
      </c>
      <c r="AC23" s="34">
        <v>0</v>
      </c>
      <c r="AD23" s="76">
        <f t="shared" si="34"/>
        <v>0</v>
      </c>
      <c r="AE23" s="34">
        <v>0</v>
      </c>
      <c r="AF23" s="76">
        <f t="shared" si="35"/>
        <v>0</v>
      </c>
      <c r="AG23" s="96">
        <f t="shared" si="36"/>
        <v>0</v>
      </c>
      <c r="AH23" s="34">
        <v>0</v>
      </c>
      <c r="AI23" s="104">
        <f t="shared" si="37"/>
        <v>0</v>
      </c>
      <c r="AJ23" s="112">
        <v>0</v>
      </c>
      <c r="AK23" s="113">
        <v>0</v>
      </c>
      <c r="AL23" s="114">
        <v>0</v>
      </c>
      <c r="AM23" s="115">
        <v>0</v>
      </c>
      <c r="AN23" s="95"/>
      <c r="AO23" s="40">
        <f t="shared" si="38"/>
        <v>8.0999999999999979</v>
      </c>
      <c r="AP23" s="97">
        <f t="shared" si="39"/>
        <v>5.6699999999999982</v>
      </c>
      <c r="AQ23" s="102">
        <f t="shared" si="40"/>
        <v>4.4549999999999983</v>
      </c>
      <c r="AR23" s="103">
        <f t="shared" si="41"/>
        <v>5.9014637183699978</v>
      </c>
      <c r="AS23" s="98">
        <f t="shared" si="42"/>
        <v>3.8069999999999986</v>
      </c>
      <c r="AT23" s="43">
        <f t="shared" si="43"/>
        <v>5.0430689956979977</v>
      </c>
      <c r="AU23" s="99">
        <f t="shared" si="44"/>
        <v>3.3209999999999988</v>
      </c>
      <c r="AV23" s="99">
        <f t="shared" si="45"/>
        <v>4.3992729536939983</v>
      </c>
      <c r="AW23" s="42">
        <f t="shared" si="46"/>
        <v>2.6567999999999992</v>
      </c>
      <c r="AX23" s="42">
        <f t="shared" si="47"/>
        <v>3.5194183629551983</v>
      </c>
      <c r="AY23" s="46">
        <f t="shared" si="48"/>
        <v>1.6199999999999994</v>
      </c>
      <c r="AZ23" s="45">
        <f t="shared" si="49"/>
        <v>0.80999999999999972</v>
      </c>
      <c r="BA23" s="47">
        <f t="shared" si="50"/>
        <v>0.48599999999999988</v>
      </c>
      <c r="BB23" s="50">
        <f t="shared" si="51"/>
        <v>0</v>
      </c>
      <c r="BC23" s="52">
        <f t="shared" si="52"/>
        <v>0.3239999999999999</v>
      </c>
      <c r="BD23" s="53">
        <f t="shared" si="53"/>
        <v>0.16199999999999995</v>
      </c>
      <c r="BE23" s="54">
        <f t="shared" si="54"/>
        <v>0.16199999999999995</v>
      </c>
      <c r="BF23" s="55">
        <f t="shared" si="55"/>
        <v>0.3239999999999999</v>
      </c>
      <c r="BG23" s="56">
        <f t="shared" si="56"/>
        <v>0.48599999999999988</v>
      </c>
      <c r="BH23" s="5"/>
    </row>
    <row r="24" spans="1:60" s="12" customFormat="1" ht="25.15" customHeight="1" x14ac:dyDescent="0.25">
      <c r="A24" s="61" t="s">
        <v>102</v>
      </c>
      <c r="B24" s="31">
        <v>9.1999999999999993</v>
      </c>
      <c r="C24" s="31">
        <f t="shared" si="59"/>
        <v>0</v>
      </c>
      <c r="D24" s="31">
        <f t="shared" si="29"/>
        <v>0</v>
      </c>
      <c r="E24" s="31">
        <v>3.6</v>
      </c>
      <c r="F24" s="31">
        <f t="shared" si="57"/>
        <v>0</v>
      </c>
      <c r="G24" s="31">
        <v>1.8</v>
      </c>
      <c r="H24" s="31">
        <v>1.8</v>
      </c>
      <c r="I24" s="85">
        <f t="shared" si="58"/>
        <v>0</v>
      </c>
      <c r="J24" s="84">
        <f t="shared" si="3"/>
        <v>0</v>
      </c>
      <c r="K24" s="85">
        <f t="shared" si="4"/>
        <v>0</v>
      </c>
      <c r="L24" s="32">
        <v>4.0199999999999996</v>
      </c>
      <c r="M24" s="33">
        <f t="shared" si="5"/>
        <v>20.419999999999998</v>
      </c>
      <c r="N24" s="118">
        <v>15</v>
      </c>
      <c r="O24" s="6"/>
      <c r="P24" s="155"/>
      <c r="Q24" s="20"/>
      <c r="R24" s="105"/>
      <c r="S24" s="111"/>
      <c r="T24" s="110"/>
      <c r="U24" s="34">
        <v>0</v>
      </c>
      <c r="V24" s="82">
        <f t="shared" si="30"/>
        <v>0</v>
      </c>
      <c r="W24" s="34">
        <v>0</v>
      </c>
      <c r="X24" s="76">
        <f t="shared" si="31"/>
        <v>0</v>
      </c>
      <c r="Y24" s="34">
        <v>0</v>
      </c>
      <c r="Z24" s="76">
        <f t="shared" si="32"/>
        <v>0</v>
      </c>
      <c r="AA24" s="34">
        <v>0</v>
      </c>
      <c r="AB24" s="76">
        <f t="shared" si="33"/>
        <v>0</v>
      </c>
      <c r="AC24" s="34">
        <v>0</v>
      </c>
      <c r="AD24" s="76">
        <f t="shared" si="34"/>
        <v>0</v>
      </c>
      <c r="AE24" s="34">
        <v>0</v>
      </c>
      <c r="AF24" s="76">
        <f t="shared" si="35"/>
        <v>0</v>
      </c>
      <c r="AG24" s="96">
        <f t="shared" si="36"/>
        <v>0</v>
      </c>
      <c r="AH24" s="34">
        <v>0</v>
      </c>
      <c r="AI24" s="104">
        <f t="shared" si="37"/>
        <v>0</v>
      </c>
      <c r="AJ24" s="112">
        <v>0</v>
      </c>
      <c r="AK24" s="113">
        <v>0</v>
      </c>
      <c r="AL24" s="114">
        <v>0</v>
      </c>
      <c r="AM24" s="115">
        <v>0</v>
      </c>
      <c r="AN24" s="95"/>
      <c r="AO24" s="40">
        <f t="shared" si="38"/>
        <v>8.1999999999999993</v>
      </c>
      <c r="AP24" s="97">
        <f t="shared" si="39"/>
        <v>5.7399999999999993</v>
      </c>
      <c r="AQ24" s="102">
        <f t="shared" si="40"/>
        <v>4.51</v>
      </c>
      <c r="AR24" s="103">
        <f t="shared" si="41"/>
        <v>5.8014141459999991</v>
      </c>
      <c r="AS24" s="98">
        <f t="shared" si="42"/>
        <v>3.8539999999999996</v>
      </c>
      <c r="AT24" s="43">
        <f t="shared" si="43"/>
        <v>4.9575720883999992</v>
      </c>
      <c r="AU24" s="99">
        <f t="shared" si="44"/>
        <v>3.3619999999999997</v>
      </c>
      <c r="AV24" s="99">
        <f t="shared" si="45"/>
        <v>4.3246905451999993</v>
      </c>
      <c r="AW24" s="42">
        <f t="shared" si="46"/>
        <v>2.6895999999999995</v>
      </c>
      <c r="AX24" s="42">
        <f t="shared" si="47"/>
        <v>3.4597524361599996</v>
      </c>
      <c r="AY24" s="46">
        <f t="shared" si="48"/>
        <v>1.6399999999999997</v>
      </c>
      <c r="AZ24" s="45">
        <f t="shared" si="49"/>
        <v>0.81999999999999984</v>
      </c>
      <c r="BA24" s="47">
        <f t="shared" si="50"/>
        <v>0.49199999999999994</v>
      </c>
      <c r="BB24" s="50">
        <f t="shared" si="51"/>
        <v>0</v>
      </c>
      <c r="BC24" s="52">
        <f t="shared" si="52"/>
        <v>0.32799999999999996</v>
      </c>
      <c r="BD24" s="53">
        <f t="shared" si="53"/>
        <v>0.16399999999999998</v>
      </c>
      <c r="BE24" s="54">
        <f t="shared" si="54"/>
        <v>0.16399999999999998</v>
      </c>
      <c r="BF24" s="55">
        <f t="shared" si="55"/>
        <v>0.32799999999999996</v>
      </c>
      <c r="BG24" s="56">
        <f t="shared" si="56"/>
        <v>0.49199999999999994</v>
      </c>
      <c r="BH24" s="5"/>
    </row>
    <row r="25" spans="1:60" s="12" customFormat="1" ht="25.15" customHeight="1" x14ac:dyDescent="0.25">
      <c r="A25" s="61" t="s">
        <v>83</v>
      </c>
      <c r="B25" s="31">
        <v>11.6</v>
      </c>
      <c r="C25" s="31">
        <f t="shared" si="59"/>
        <v>0</v>
      </c>
      <c r="D25" s="31">
        <f t="shared" si="29"/>
        <v>0</v>
      </c>
      <c r="E25" s="31">
        <f>AB25</f>
        <v>0</v>
      </c>
      <c r="F25" s="31">
        <f t="shared" si="57"/>
        <v>0</v>
      </c>
      <c r="G25" s="31">
        <v>2.7</v>
      </c>
      <c r="H25" s="31">
        <v>5.9</v>
      </c>
      <c r="I25" s="85">
        <f t="shared" si="58"/>
        <v>0</v>
      </c>
      <c r="J25" s="84">
        <f t="shared" si="3"/>
        <v>0</v>
      </c>
      <c r="K25" s="85">
        <f t="shared" si="4"/>
        <v>0</v>
      </c>
      <c r="L25" s="32">
        <f>AM25</f>
        <v>0</v>
      </c>
      <c r="M25" s="33">
        <f t="shared" si="5"/>
        <v>20.200000000000003</v>
      </c>
      <c r="N25" s="118">
        <v>16</v>
      </c>
      <c r="O25" s="6"/>
      <c r="P25" s="155"/>
      <c r="Q25" s="20"/>
      <c r="R25" s="105"/>
      <c r="S25" s="111"/>
      <c r="T25" s="110"/>
      <c r="U25" s="34">
        <v>0</v>
      </c>
      <c r="V25" s="82">
        <f t="shared" si="30"/>
        <v>0</v>
      </c>
      <c r="W25" s="34">
        <v>0</v>
      </c>
      <c r="X25" s="76">
        <f t="shared" si="31"/>
        <v>0</v>
      </c>
      <c r="Y25" s="34">
        <v>0</v>
      </c>
      <c r="Z25" s="76">
        <f t="shared" si="32"/>
        <v>0</v>
      </c>
      <c r="AA25" s="34">
        <v>0</v>
      </c>
      <c r="AB25" s="76">
        <f t="shared" si="33"/>
        <v>0</v>
      </c>
      <c r="AC25" s="34">
        <v>0</v>
      </c>
      <c r="AD25" s="76">
        <f t="shared" si="34"/>
        <v>0</v>
      </c>
      <c r="AE25" s="34">
        <v>0</v>
      </c>
      <c r="AF25" s="76">
        <f t="shared" si="35"/>
        <v>0</v>
      </c>
      <c r="AG25" s="96">
        <f t="shared" si="36"/>
        <v>0</v>
      </c>
      <c r="AH25" s="34">
        <v>0</v>
      </c>
      <c r="AI25" s="104">
        <f t="shared" si="37"/>
        <v>0</v>
      </c>
      <c r="AJ25" s="112">
        <v>0</v>
      </c>
      <c r="AK25" s="113">
        <v>0</v>
      </c>
      <c r="AL25" s="114">
        <v>0</v>
      </c>
      <c r="AM25" s="115">
        <v>0</v>
      </c>
      <c r="AN25" s="95"/>
      <c r="AO25" s="40">
        <f t="shared" si="38"/>
        <v>10.100000000000001</v>
      </c>
      <c r="AP25" s="97">
        <f t="shared" si="39"/>
        <v>7.0700000000000012</v>
      </c>
      <c r="AQ25" s="102">
        <f t="shared" si="40"/>
        <v>5.5550000000000015</v>
      </c>
      <c r="AR25" s="103">
        <f t="shared" si="41"/>
        <v>7.0226110575500016</v>
      </c>
      <c r="AS25" s="98">
        <f t="shared" si="42"/>
        <v>4.7470000000000008</v>
      </c>
      <c r="AT25" s="43">
        <f t="shared" si="43"/>
        <v>6.0011403582700016</v>
      </c>
      <c r="AU25" s="99">
        <f t="shared" si="44"/>
        <v>4.1410000000000009</v>
      </c>
      <c r="AV25" s="99">
        <f t="shared" si="45"/>
        <v>5.2350373338100011</v>
      </c>
      <c r="AW25" s="42">
        <f t="shared" si="46"/>
        <v>3.3128000000000002</v>
      </c>
      <c r="AX25" s="42">
        <f t="shared" si="47"/>
        <v>4.1880298670479998</v>
      </c>
      <c r="AY25" s="46">
        <f t="shared" si="48"/>
        <v>2.0200000000000005</v>
      </c>
      <c r="AZ25" s="45">
        <f t="shared" si="49"/>
        <v>1.0100000000000002</v>
      </c>
      <c r="BA25" s="47">
        <f t="shared" si="50"/>
        <v>0.60600000000000009</v>
      </c>
      <c r="BB25" s="50">
        <f t="shared" si="51"/>
        <v>0</v>
      </c>
      <c r="BC25" s="52">
        <f t="shared" si="52"/>
        <v>0.40400000000000008</v>
      </c>
      <c r="BD25" s="53">
        <f t="shared" si="53"/>
        <v>0.20200000000000004</v>
      </c>
      <c r="BE25" s="54">
        <f t="shared" si="54"/>
        <v>0.20200000000000004</v>
      </c>
      <c r="BF25" s="55">
        <f t="shared" si="55"/>
        <v>0.40400000000000008</v>
      </c>
      <c r="BG25" s="56">
        <f t="shared" si="56"/>
        <v>0.60600000000000009</v>
      </c>
      <c r="BH25" s="5"/>
    </row>
    <row r="26" spans="1:60" s="12" customFormat="1" ht="25.15" customHeight="1" x14ac:dyDescent="0.25">
      <c r="A26" s="61" t="s">
        <v>97</v>
      </c>
      <c r="B26" s="31">
        <v>8.8000000000000007</v>
      </c>
      <c r="C26" s="31">
        <f t="shared" si="59"/>
        <v>0</v>
      </c>
      <c r="D26" s="31">
        <f t="shared" si="29"/>
        <v>0</v>
      </c>
      <c r="E26" s="31">
        <f>AB26</f>
        <v>0</v>
      </c>
      <c r="F26" s="31">
        <f t="shared" si="57"/>
        <v>0</v>
      </c>
      <c r="G26" s="31">
        <v>1.8</v>
      </c>
      <c r="H26" s="31">
        <v>6</v>
      </c>
      <c r="I26" s="85">
        <f t="shared" si="58"/>
        <v>0</v>
      </c>
      <c r="J26" s="84">
        <f t="shared" si="3"/>
        <v>0</v>
      </c>
      <c r="K26" s="85">
        <f t="shared" si="4"/>
        <v>0</v>
      </c>
      <c r="L26" s="32">
        <v>3.27</v>
      </c>
      <c r="M26" s="33">
        <f t="shared" si="5"/>
        <v>19.87</v>
      </c>
      <c r="N26" s="118">
        <v>17</v>
      </c>
      <c r="O26" s="6"/>
      <c r="P26" s="155"/>
      <c r="Q26" s="20"/>
      <c r="R26" s="105"/>
      <c r="S26" s="111"/>
      <c r="T26" s="110"/>
      <c r="U26" s="34">
        <v>0</v>
      </c>
      <c r="V26" s="82">
        <f t="shared" si="30"/>
        <v>0</v>
      </c>
      <c r="W26" s="34">
        <v>0</v>
      </c>
      <c r="X26" s="76">
        <f t="shared" si="31"/>
        <v>0</v>
      </c>
      <c r="Y26" s="34">
        <v>0</v>
      </c>
      <c r="Z26" s="76">
        <f t="shared" si="32"/>
        <v>0</v>
      </c>
      <c r="AA26" s="34">
        <v>0</v>
      </c>
      <c r="AB26" s="76">
        <f t="shared" si="33"/>
        <v>0</v>
      </c>
      <c r="AC26" s="34">
        <v>0</v>
      </c>
      <c r="AD26" s="76">
        <f t="shared" si="34"/>
        <v>0</v>
      </c>
      <c r="AE26" s="34">
        <v>0</v>
      </c>
      <c r="AF26" s="76">
        <f t="shared" si="35"/>
        <v>0</v>
      </c>
      <c r="AG26" s="96">
        <f t="shared" si="36"/>
        <v>0</v>
      </c>
      <c r="AH26" s="34">
        <v>0</v>
      </c>
      <c r="AI26" s="104">
        <f t="shared" si="37"/>
        <v>0</v>
      </c>
      <c r="AJ26" s="112">
        <v>0</v>
      </c>
      <c r="AK26" s="113">
        <v>0</v>
      </c>
      <c r="AL26" s="114">
        <v>0</v>
      </c>
      <c r="AM26" s="115">
        <v>0</v>
      </c>
      <c r="AN26" s="95"/>
      <c r="AO26" s="40">
        <f t="shared" si="38"/>
        <v>8.3000000000000007</v>
      </c>
      <c r="AP26" s="97">
        <f t="shared" si="39"/>
        <v>5.8100000000000005</v>
      </c>
      <c r="AQ26" s="102">
        <f t="shared" si="40"/>
        <v>4.5650000000000004</v>
      </c>
      <c r="AR26" s="103">
        <f t="shared" si="41"/>
        <v>5.881713923525</v>
      </c>
      <c r="AS26" s="98">
        <f t="shared" si="42"/>
        <v>3.9010000000000002</v>
      </c>
      <c r="AT26" s="43">
        <f t="shared" si="43"/>
        <v>5.026191898285</v>
      </c>
      <c r="AU26" s="99">
        <f t="shared" si="44"/>
        <v>3.403</v>
      </c>
      <c r="AV26" s="99">
        <f t="shared" si="45"/>
        <v>4.3845503793549998</v>
      </c>
      <c r="AW26" s="42">
        <f t="shared" si="46"/>
        <v>2.7223999999999999</v>
      </c>
      <c r="AX26" s="42">
        <f t="shared" si="47"/>
        <v>3.5076403034839996</v>
      </c>
      <c r="AY26" s="46">
        <f t="shared" si="48"/>
        <v>1.6600000000000001</v>
      </c>
      <c r="AZ26" s="45">
        <f t="shared" si="49"/>
        <v>0.83000000000000007</v>
      </c>
      <c r="BA26" s="47">
        <f t="shared" si="50"/>
        <v>0.498</v>
      </c>
      <c r="BB26" s="50">
        <f t="shared" si="51"/>
        <v>0</v>
      </c>
      <c r="BC26" s="52">
        <f t="shared" si="52"/>
        <v>0.33200000000000002</v>
      </c>
      <c r="BD26" s="53">
        <f t="shared" si="53"/>
        <v>0.16600000000000001</v>
      </c>
      <c r="BE26" s="54">
        <f t="shared" si="54"/>
        <v>0.16600000000000001</v>
      </c>
      <c r="BF26" s="55">
        <f t="shared" si="55"/>
        <v>0.33200000000000002</v>
      </c>
      <c r="BG26" s="56">
        <f t="shared" si="56"/>
        <v>0.498</v>
      </c>
      <c r="BH26" s="5"/>
    </row>
    <row r="27" spans="1:60" s="12" customFormat="1" ht="25.15" customHeight="1" x14ac:dyDescent="0.25">
      <c r="A27" s="61" t="s">
        <v>104</v>
      </c>
      <c r="B27" s="31">
        <v>4.8</v>
      </c>
      <c r="C27" s="31">
        <f t="shared" si="59"/>
        <v>0</v>
      </c>
      <c r="D27" s="31">
        <f t="shared" si="29"/>
        <v>0</v>
      </c>
      <c r="E27" s="31">
        <v>4.5</v>
      </c>
      <c r="F27" s="31">
        <f t="shared" si="57"/>
        <v>0</v>
      </c>
      <c r="G27" s="31">
        <f t="shared" ref="G27:G33" si="60">AF27</f>
        <v>0</v>
      </c>
      <c r="H27" s="31">
        <v>6</v>
      </c>
      <c r="I27" s="85">
        <f t="shared" si="58"/>
        <v>0</v>
      </c>
      <c r="J27" s="84">
        <f t="shared" si="3"/>
        <v>0</v>
      </c>
      <c r="K27" s="85">
        <f t="shared" si="4"/>
        <v>0</v>
      </c>
      <c r="L27" s="32">
        <v>3.13</v>
      </c>
      <c r="M27" s="33">
        <f t="shared" si="5"/>
        <v>18.43</v>
      </c>
      <c r="N27" s="118">
        <v>18</v>
      </c>
      <c r="O27" s="6"/>
      <c r="P27" s="155"/>
      <c r="Q27" s="20"/>
      <c r="R27" s="105"/>
      <c r="S27" s="111"/>
      <c r="T27" s="110"/>
      <c r="U27" s="34">
        <v>0</v>
      </c>
      <c r="V27" s="82">
        <f t="shared" si="30"/>
        <v>0</v>
      </c>
      <c r="W27" s="34">
        <v>0</v>
      </c>
      <c r="X27" s="76">
        <f t="shared" si="31"/>
        <v>0</v>
      </c>
      <c r="Y27" s="34">
        <v>0</v>
      </c>
      <c r="Z27" s="76">
        <f t="shared" si="32"/>
        <v>0</v>
      </c>
      <c r="AA27" s="34">
        <v>0</v>
      </c>
      <c r="AB27" s="76">
        <f t="shared" si="33"/>
        <v>0</v>
      </c>
      <c r="AC27" s="34">
        <v>0</v>
      </c>
      <c r="AD27" s="76">
        <f t="shared" si="34"/>
        <v>0</v>
      </c>
      <c r="AE27" s="34">
        <v>0</v>
      </c>
      <c r="AF27" s="76">
        <f t="shared" si="35"/>
        <v>0</v>
      </c>
      <c r="AG27" s="96">
        <f t="shared" si="36"/>
        <v>0</v>
      </c>
      <c r="AH27" s="34">
        <v>0</v>
      </c>
      <c r="AI27" s="104">
        <f t="shared" si="37"/>
        <v>0</v>
      </c>
      <c r="AJ27" s="112">
        <v>0</v>
      </c>
      <c r="AK27" s="113">
        <v>0</v>
      </c>
      <c r="AL27" s="114">
        <v>0</v>
      </c>
      <c r="AM27" s="115">
        <v>0</v>
      </c>
      <c r="AN27" s="95"/>
      <c r="AO27" s="40">
        <f t="shared" si="38"/>
        <v>7.6499999999999995</v>
      </c>
      <c r="AP27" s="97">
        <f t="shared" si="39"/>
        <v>5.3549999999999995</v>
      </c>
      <c r="AQ27" s="102">
        <f t="shared" si="40"/>
        <v>4.2074999999999996</v>
      </c>
      <c r="AR27" s="103">
        <f t="shared" si="41"/>
        <v>5.1104239489106096</v>
      </c>
      <c r="AS27" s="98">
        <f t="shared" si="42"/>
        <v>3.5954999999999999</v>
      </c>
      <c r="AT27" s="43">
        <f t="shared" si="43"/>
        <v>4.367089556341794</v>
      </c>
      <c r="AU27" s="99">
        <f t="shared" si="44"/>
        <v>3.1364999999999998</v>
      </c>
      <c r="AV27" s="99">
        <f t="shared" si="45"/>
        <v>3.8095887619151814</v>
      </c>
      <c r="AW27" s="42">
        <f t="shared" si="46"/>
        <v>2.5091999999999999</v>
      </c>
      <c r="AX27" s="42">
        <f t="shared" si="47"/>
        <v>3.0476710095321451</v>
      </c>
      <c r="AY27" s="46">
        <f t="shared" si="48"/>
        <v>1.53</v>
      </c>
      <c r="AZ27" s="45">
        <f t="shared" si="49"/>
        <v>0.76500000000000001</v>
      </c>
      <c r="BA27" s="47">
        <f t="shared" si="50"/>
        <v>0.45899999999999996</v>
      </c>
      <c r="BB27" s="50">
        <f t="shared" si="51"/>
        <v>0</v>
      </c>
      <c r="BC27" s="52">
        <f t="shared" si="52"/>
        <v>0.30599999999999999</v>
      </c>
      <c r="BD27" s="53">
        <f t="shared" si="53"/>
        <v>0.153</v>
      </c>
      <c r="BE27" s="54">
        <f t="shared" si="54"/>
        <v>0.153</v>
      </c>
      <c r="BF27" s="55">
        <f t="shared" si="55"/>
        <v>0.30599999999999999</v>
      </c>
      <c r="BG27" s="56">
        <f t="shared" si="56"/>
        <v>0.45899999999999996</v>
      </c>
      <c r="BH27" s="5"/>
    </row>
    <row r="28" spans="1:60" s="12" customFormat="1" ht="25.15" customHeight="1" x14ac:dyDescent="0.25">
      <c r="A28" s="61" t="s">
        <v>89</v>
      </c>
      <c r="B28" s="31">
        <v>14.8</v>
      </c>
      <c r="C28" s="31">
        <f t="shared" si="59"/>
        <v>0</v>
      </c>
      <c r="D28" s="31">
        <f t="shared" si="29"/>
        <v>0</v>
      </c>
      <c r="E28" s="31">
        <f>AB28</f>
        <v>0</v>
      </c>
      <c r="F28" s="31">
        <f t="shared" si="57"/>
        <v>0</v>
      </c>
      <c r="G28" s="31">
        <f t="shared" si="60"/>
        <v>0</v>
      </c>
      <c r="H28" s="31">
        <v>3.6</v>
      </c>
      <c r="I28" s="85">
        <f t="shared" si="58"/>
        <v>0</v>
      </c>
      <c r="J28" s="84">
        <f t="shared" si="3"/>
        <v>0</v>
      </c>
      <c r="K28" s="85">
        <f t="shared" si="4"/>
        <v>0</v>
      </c>
      <c r="L28" s="32">
        <f>AM28</f>
        <v>0</v>
      </c>
      <c r="M28" s="33">
        <f t="shared" si="5"/>
        <v>18.400000000000002</v>
      </c>
      <c r="N28" s="118">
        <v>19</v>
      </c>
      <c r="O28" s="6"/>
      <c r="P28" s="155"/>
      <c r="Q28" s="20"/>
      <c r="R28" s="105"/>
      <c r="S28" s="111"/>
      <c r="T28" s="110"/>
      <c r="U28" s="34">
        <v>0</v>
      </c>
      <c r="V28" s="82">
        <f t="shared" si="30"/>
        <v>0</v>
      </c>
      <c r="W28" s="34">
        <v>0</v>
      </c>
      <c r="X28" s="76">
        <f t="shared" si="31"/>
        <v>0</v>
      </c>
      <c r="Y28" s="34">
        <v>0</v>
      </c>
      <c r="Z28" s="76">
        <f t="shared" si="32"/>
        <v>0</v>
      </c>
      <c r="AA28" s="34">
        <v>0</v>
      </c>
      <c r="AB28" s="76">
        <f t="shared" si="33"/>
        <v>0</v>
      </c>
      <c r="AC28" s="34">
        <v>0</v>
      </c>
      <c r="AD28" s="76">
        <f t="shared" si="34"/>
        <v>0</v>
      </c>
      <c r="AE28" s="34">
        <v>0</v>
      </c>
      <c r="AF28" s="76">
        <f t="shared" si="35"/>
        <v>0</v>
      </c>
      <c r="AG28" s="96">
        <f t="shared" si="36"/>
        <v>0</v>
      </c>
      <c r="AH28" s="34">
        <v>0</v>
      </c>
      <c r="AI28" s="104">
        <f t="shared" si="37"/>
        <v>0</v>
      </c>
      <c r="AJ28" s="112">
        <v>0</v>
      </c>
      <c r="AK28" s="113">
        <v>0</v>
      </c>
      <c r="AL28" s="114">
        <v>0</v>
      </c>
      <c r="AM28" s="115">
        <v>0</v>
      </c>
      <c r="AN28" s="95"/>
      <c r="AO28" s="40">
        <f t="shared" si="38"/>
        <v>9.2000000000000011</v>
      </c>
      <c r="AP28" s="97">
        <f t="shared" si="39"/>
        <v>6.4400000000000013</v>
      </c>
      <c r="AQ28" s="102">
        <f t="shared" si="40"/>
        <v>5.0600000000000005</v>
      </c>
      <c r="AR28" s="103">
        <f t="shared" si="41"/>
        <v>6.1274602028640004</v>
      </c>
      <c r="AS28" s="98">
        <f t="shared" si="42"/>
        <v>4.3240000000000007</v>
      </c>
      <c r="AT28" s="43">
        <f t="shared" si="43"/>
        <v>5.2361932642656006</v>
      </c>
      <c r="AU28" s="99">
        <f t="shared" si="44"/>
        <v>3.7720000000000007</v>
      </c>
      <c r="AV28" s="99">
        <f t="shared" si="45"/>
        <v>4.5677430603168006</v>
      </c>
      <c r="AW28" s="42">
        <f t="shared" si="46"/>
        <v>3.0176000000000003</v>
      </c>
      <c r="AX28" s="42">
        <f t="shared" si="47"/>
        <v>3.6541944482534401</v>
      </c>
      <c r="AY28" s="46">
        <f t="shared" si="48"/>
        <v>1.8400000000000003</v>
      </c>
      <c r="AZ28" s="45">
        <f t="shared" si="49"/>
        <v>0.92000000000000015</v>
      </c>
      <c r="BA28" s="47">
        <f t="shared" si="50"/>
        <v>0.55200000000000005</v>
      </c>
      <c r="BB28" s="50">
        <f t="shared" si="51"/>
        <v>0</v>
      </c>
      <c r="BC28" s="52">
        <f t="shared" si="52"/>
        <v>0.36800000000000005</v>
      </c>
      <c r="BD28" s="53">
        <f t="shared" si="53"/>
        <v>0.18400000000000002</v>
      </c>
      <c r="BE28" s="54">
        <f t="shared" si="54"/>
        <v>0.18400000000000002</v>
      </c>
      <c r="BF28" s="55">
        <f t="shared" si="55"/>
        <v>0.36800000000000005</v>
      </c>
      <c r="BG28" s="56">
        <f t="shared" si="56"/>
        <v>0.55200000000000005</v>
      </c>
      <c r="BH28" s="5"/>
    </row>
    <row r="29" spans="1:60" s="12" customFormat="1" ht="25.15" customHeight="1" x14ac:dyDescent="0.25">
      <c r="A29" s="61" t="s">
        <v>71</v>
      </c>
      <c r="B29" s="31">
        <v>10.4</v>
      </c>
      <c r="C29" s="31">
        <v>0</v>
      </c>
      <c r="D29" s="31">
        <f t="shared" si="29"/>
        <v>0</v>
      </c>
      <c r="E29" s="31">
        <f>AB29</f>
        <v>0</v>
      </c>
      <c r="F29" s="31">
        <f t="shared" si="57"/>
        <v>0</v>
      </c>
      <c r="G29" s="31">
        <f t="shared" si="60"/>
        <v>0</v>
      </c>
      <c r="H29" s="31">
        <v>4.7</v>
      </c>
      <c r="I29" s="85">
        <f t="shared" si="58"/>
        <v>0</v>
      </c>
      <c r="J29" s="84">
        <f t="shared" si="3"/>
        <v>0</v>
      </c>
      <c r="K29" s="85">
        <f t="shared" si="4"/>
        <v>0</v>
      </c>
      <c r="L29" s="32">
        <v>2.96</v>
      </c>
      <c r="M29" s="33">
        <f t="shared" si="5"/>
        <v>18.060000000000002</v>
      </c>
      <c r="N29" s="118">
        <v>20</v>
      </c>
      <c r="O29" s="6"/>
      <c r="P29" s="155"/>
      <c r="Q29" s="20"/>
      <c r="R29" s="105"/>
      <c r="S29" s="111"/>
      <c r="T29" s="110"/>
      <c r="U29" s="34">
        <v>0</v>
      </c>
      <c r="V29" s="82">
        <f t="shared" si="30"/>
        <v>0</v>
      </c>
      <c r="W29" s="34">
        <v>0</v>
      </c>
      <c r="X29" s="76">
        <f t="shared" si="31"/>
        <v>0</v>
      </c>
      <c r="Y29" s="34">
        <v>0</v>
      </c>
      <c r="Z29" s="76">
        <f t="shared" si="32"/>
        <v>0</v>
      </c>
      <c r="AA29" s="34">
        <v>0</v>
      </c>
      <c r="AB29" s="76">
        <f t="shared" si="33"/>
        <v>0</v>
      </c>
      <c r="AC29" s="34">
        <v>0</v>
      </c>
      <c r="AD29" s="76">
        <f t="shared" si="34"/>
        <v>0</v>
      </c>
      <c r="AE29" s="34">
        <v>0</v>
      </c>
      <c r="AF29" s="76">
        <f t="shared" si="35"/>
        <v>0</v>
      </c>
      <c r="AG29" s="96">
        <f t="shared" si="36"/>
        <v>0</v>
      </c>
      <c r="AH29" s="34">
        <v>0</v>
      </c>
      <c r="AI29" s="104">
        <f t="shared" si="37"/>
        <v>0</v>
      </c>
      <c r="AJ29" s="112">
        <v>0</v>
      </c>
      <c r="AK29" s="113">
        <v>0</v>
      </c>
      <c r="AL29" s="114">
        <v>0</v>
      </c>
      <c r="AM29" s="115">
        <v>0</v>
      </c>
      <c r="AN29" s="95"/>
      <c r="AO29" s="40">
        <f t="shared" si="38"/>
        <v>7.5500000000000007</v>
      </c>
      <c r="AP29" s="97">
        <f t="shared" si="39"/>
        <v>5.285000000000001</v>
      </c>
      <c r="AQ29" s="102">
        <f t="shared" si="40"/>
        <v>4.1525000000000007</v>
      </c>
      <c r="AR29" s="103">
        <f t="shared" si="41"/>
        <v>5.2129142696900512</v>
      </c>
      <c r="AS29" s="98">
        <f t="shared" si="42"/>
        <v>3.5485000000000007</v>
      </c>
      <c r="AT29" s="43">
        <f t="shared" si="43"/>
        <v>4.4546721940987712</v>
      </c>
      <c r="AU29" s="99">
        <f t="shared" si="44"/>
        <v>3.0955000000000004</v>
      </c>
      <c r="AV29" s="99">
        <f t="shared" si="45"/>
        <v>3.8859906374053108</v>
      </c>
      <c r="AW29" s="42">
        <f t="shared" si="46"/>
        <v>2.4764000000000004</v>
      </c>
      <c r="AX29" s="42">
        <f t="shared" si="47"/>
        <v>3.1087925099242484</v>
      </c>
      <c r="AY29" s="46">
        <f t="shared" si="48"/>
        <v>1.5100000000000002</v>
      </c>
      <c r="AZ29" s="45">
        <f t="shared" si="49"/>
        <v>0.75500000000000012</v>
      </c>
      <c r="BA29" s="47">
        <f t="shared" si="50"/>
        <v>0.45300000000000007</v>
      </c>
      <c r="BB29" s="50">
        <f t="shared" si="51"/>
        <v>0</v>
      </c>
      <c r="BC29" s="52">
        <f t="shared" si="52"/>
        <v>0.30200000000000005</v>
      </c>
      <c r="BD29" s="53">
        <f t="shared" si="53"/>
        <v>0.15100000000000002</v>
      </c>
      <c r="BE29" s="54">
        <f t="shared" si="54"/>
        <v>0.15100000000000002</v>
      </c>
      <c r="BF29" s="55">
        <f t="shared" si="55"/>
        <v>0.30200000000000005</v>
      </c>
      <c r="BG29" s="56">
        <f t="shared" si="56"/>
        <v>0.45300000000000007</v>
      </c>
      <c r="BH29" s="5"/>
    </row>
    <row r="30" spans="1:60" s="12" customFormat="1" ht="25.15" customHeight="1" x14ac:dyDescent="0.25">
      <c r="A30" s="61" t="s">
        <v>81</v>
      </c>
      <c r="B30" s="31">
        <v>11.2</v>
      </c>
      <c r="C30" s="31">
        <f t="shared" ref="C30:C50" si="61">X30</f>
        <v>0</v>
      </c>
      <c r="D30" s="31">
        <f t="shared" si="29"/>
        <v>0</v>
      </c>
      <c r="E30" s="31">
        <f>AB30</f>
        <v>0</v>
      </c>
      <c r="F30" s="31">
        <f t="shared" si="57"/>
        <v>0</v>
      </c>
      <c r="G30" s="31">
        <f t="shared" si="60"/>
        <v>0</v>
      </c>
      <c r="H30" s="31">
        <v>2.1</v>
      </c>
      <c r="I30" s="85">
        <f t="shared" si="58"/>
        <v>0</v>
      </c>
      <c r="J30" s="84">
        <f t="shared" si="3"/>
        <v>0</v>
      </c>
      <c r="K30" s="85">
        <f t="shared" si="4"/>
        <v>0</v>
      </c>
      <c r="L30" s="32">
        <v>4.6500000000000004</v>
      </c>
      <c r="M30" s="33">
        <f t="shared" si="5"/>
        <v>17.95</v>
      </c>
      <c r="N30" s="118">
        <v>21</v>
      </c>
      <c r="O30" s="6"/>
      <c r="P30" s="155"/>
      <c r="Q30" s="20"/>
      <c r="R30" s="105"/>
      <c r="S30" s="111"/>
      <c r="T30" s="110"/>
      <c r="U30" s="34">
        <v>0</v>
      </c>
      <c r="V30" s="82">
        <f t="shared" si="30"/>
        <v>0</v>
      </c>
      <c r="W30" s="34">
        <v>0</v>
      </c>
      <c r="X30" s="76">
        <f t="shared" si="31"/>
        <v>0</v>
      </c>
      <c r="Y30" s="34">
        <v>0</v>
      </c>
      <c r="Z30" s="76">
        <f t="shared" si="32"/>
        <v>0</v>
      </c>
      <c r="AA30" s="34">
        <v>0</v>
      </c>
      <c r="AB30" s="76">
        <f t="shared" si="33"/>
        <v>0</v>
      </c>
      <c r="AC30" s="34">
        <v>0</v>
      </c>
      <c r="AD30" s="76">
        <f t="shared" si="34"/>
        <v>0</v>
      </c>
      <c r="AE30" s="34">
        <v>0</v>
      </c>
      <c r="AF30" s="76">
        <f t="shared" si="35"/>
        <v>0</v>
      </c>
      <c r="AG30" s="96">
        <f t="shared" si="36"/>
        <v>0</v>
      </c>
      <c r="AH30" s="34">
        <v>0</v>
      </c>
      <c r="AI30" s="104">
        <f t="shared" si="37"/>
        <v>0</v>
      </c>
      <c r="AJ30" s="112">
        <v>0</v>
      </c>
      <c r="AK30" s="113">
        <v>0</v>
      </c>
      <c r="AL30" s="114">
        <v>0</v>
      </c>
      <c r="AM30" s="115">
        <v>0</v>
      </c>
      <c r="AN30" s="95"/>
      <c r="AO30" s="40">
        <f t="shared" si="38"/>
        <v>6.6499999999999986</v>
      </c>
      <c r="AP30" s="97">
        <f t="shared" si="39"/>
        <v>4.6549999999999994</v>
      </c>
      <c r="AQ30" s="102">
        <f t="shared" si="40"/>
        <v>3.6574999999999993</v>
      </c>
      <c r="AR30" s="103">
        <f t="shared" si="41"/>
        <v>4.4397679518288244</v>
      </c>
      <c r="AS30" s="98">
        <f t="shared" si="42"/>
        <v>3.1254999999999997</v>
      </c>
      <c r="AT30" s="43">
        <f t="shared" si="43"/>
        <v>3.7939835224719047</v>
      </c>
      <c r="AU30" s="99">
        <f t="shared" si="44"/>
        <v>2.7264999999999997</v>
      </c>
      <c r="AV30" s="99">
        <f t="shared" si="45"/>
        <v>3.3096452004542147</v>
      </c>
      <c r="AW30" s="42">
        <f t="shared" si="46"/>
        <v>2.1811999999999996</v>
      </c>
      <c r="AX30" s="42">
        <f t="shared" si="47"/>
        <v>2.6477161603633714</v>
      </c>
      <c r="AY30" s="46">
        <f t="shared" si="48"/>
        <v>1.3299999999999998</v>
      </c>
      <c r="AZ30" s="45">
        <f t="shared" si="49"/>
        <v>0.66499999999999992</v>
      </c>
      <c r="BA30" s="47">
        <f t="shared" si="50"/>
        <v>0.39899999999999991</v>
      </c>
      <c r="BB30" s="50">
        <f t="shared" si="51"/>
        <v>0</v>
      </c>
      <c r="BC30" s="52">
        <f t="shared" si="52"/>
        <v>0.26599999999999996</v>
      </c>
      <c r="BD30" s="53">
        <f t="shared" si="53"/>
        <v>0.13299999999999998</v>
      </c>
      <c r="BE30" s="54">
        <f t="shared" si="54"/>
        <v>0.13299999999999998</v>
      </c>
      <c r="BF30" s="55">
        <f t="shared" si="55"/>
        <v>0.26599999999999996</v>
      </c>
      <c r="BG30" s="56">
        <f t="shared" si="56"/>
        <v>0.39899999999999991</v>
      </c>
      <c r="BH30" s="5"/>
    </row>
    <row r="31" spans="1:60" s="12" customFormat="1" ht="25.15" customHeight="1" x14ac:dyDescent="0.25">
      <c r="A31" s="61" t="s">
        <v>93</v>
      </c>
      <c r="B31" s="31">
        <v>8.8000000000000007</v>
      </c>
      <c r="C31" s="31">
        <f t="shared" si="61"/>
        <v>0</v>
      </c>
      <c r="D31" s="31">
        <v>1.2</v>
      </c>
      <c r="E31" s="31">
        <f>AB31</f>
        <v>0</v>
      </c>
      <c r="F31" s="31">
        <f t="shared" si="57"/>
        <v>0</v>
      </c>
      <c r="G31" s="31">
        <f t="shared" si="60"/>
        <v>0</v>
      </c>
      <c r="H31" s="31">
        <v>2.8</v>
      </c>
      <c r="I31" s="85">
        <f t="shared" si="58"/>
        <v>0</v>
      </c>
      <c r="J31" s="84">
        <f t="shared" si="3"/>
        <v>0</v>
      </c>
      <c r="K31" s="85">
        <f t="shared" si="4"/>
        <v>0</v>
      </c>
      <c r="L31" s="32">
        <v>4.4800000000000004</v>
      </c>
      <c r="M31" s="33">
        <f t="shared" si="5"/>
        <v>17.28</v>
      </c>
      <c r="N31" s="118">
        <v>22</v>
      </c>
      <c r="O31" s="6"/>
      <c r="P31" s="155"/>
      <c r="Q31" s="20"/>
      <c r="R31" s="105"/>
      <c r="S31" s="111"/>
      <c r="T31" s="110"/>
      <c r="U31" s="34">
        <v>0</v>
      </c>
      <c r="V31" s="82">
        <f t="shared" si="30"/>
        <v>0</v>
      </c>
      <c r="W31" s="34">
        <v>0</v>
      </c>
      <c r="X31" s="76">
        <f t="shared" si="31"/>
        <v>0</v>
      </c>
      <c r="Y31" s="34">
        <v>0</v>
      </c>
      <c r="Z31" s="76">
        <f t="shared" si="32"/>
        <v>0</v>
      </c>
      <c r="AA31" s="34">
        <v>0</v>
      </c>
      <c r="AB31" s="76">
        <f t="shared" si="33"/>
        <v>0</v>
      </c>
      <c r="AC31" s="34">
        <v>0</v>
      </c>
      <c r="AD31" s="76">
        <f t="shared" si="34"/>
        <v>0</v>
      </c>
      <c r="AE31" s="34">
        <v>0</v>
      </c>
      <c r="AF31" s="76">
        <f t="shared" si="35"/>
        <v>0</v>
      </c>
      <c r="AG31" s="96">
        <f t="shared" si="36"/>
        <v>0</v>
      </c>
      <c r="AH31" s="34">
        <v>0</v>
      </c>
      <c r="AI31" s="104">
        <f t="shared" si="37"/>
        <v>0</v>
      </c>
      <c r="AJ31" s="112">
        <v>0</v>
      </c>
      <c r="AK31" s="113">
        <v>0</v>
      </c>
      <c r="AL31" s="114">
        <v>0</v>
      </c>
      <c r="AM31" s="115">
        <v>0</v>
      </c>
      <c r="AN31" s="95"/>
      <c r="AO31" s="40">
        <f t="shared" si="38"/>
        <v>6.4</v>
      </c>
      <c r="AP31" s="97">
        <f t="shared" si="39"/>
        <v>4.4800000000000004</v>
      </c>
      <c r="AQ31" s="102">
        <f t="shared" si="40"/>
        <v>3.52</v>
      </c>
      <c r="AR31" s="103">
        <f t="shared" si="41"/>
        <v>4.174134265460558</v>
      </c>
      <c r="AS31" s="98">
        <f t="shared" si="42"/>
        <v>3.008</v>
      </c>
      <c r="AT31" s="43">
        <f t="shared" si="43"/>
        <v>3.5669874632117495</v>
      </c>
      <c r="AU31" s="99">
        <f t="shared" si="44"/>
        <v>2.6240000000000001</v>
      </c>
      <c r="AV31" s="99">
        <f t="shared" si="45"/>
        <v>3.1116273615251435</v>
      </c>
      <c r="AW31" s="42">
        <f t="shared" si="46"/>
        <v>2.0991999999999997</v>
      </c>
      <c r="AX31" s="42">
        <f t="shared" si="47"/>
        <v>2.4893018892201142</v>
      </c>
      <c r="AY31" s="46">
        <f t="shared" si="48"/>
        <v>1.28</v>
      </c>
      <c r="AZ31" s="45">
        <f t="shared" si="49"/>
        <v>0.64</v>
      </c>
      <c r="BA31" s="47">
        <f t="shared" si="50"/>
        <v>0.38400000000000001</v>
      </c>
      <c r="BB31" s="50">
        <f t="shared" si="51"/>
        <v>0</v>
      </c>
      <c r="BC31" s="52">
        <f t="shared" si="52"/>
        <v>0.25600000000000001</v>
      </c>
      <c r="BD31" s="53">
        <f t="shared" si="53"/>
        <v>0.128</v>
      </c>
      <c r="BE31" s="54">
        <f t="shared" si="54"/>
        <v>0.128</v>
      </c>
      <c r="BF31" s="55">
        <f t="shared" si="55"/>
        <v>0.25600000000000001</v>
      </c>
      <c r="BG31" s="56">
        <f t="shared" si="56"/>
        <v>0.38400000000000001</v>
      </c>
      <c r="BH31" s="5"/>
    </row>
    <row r="32" spans="1:60" s="12" customFormat="1" ht="25.15" customHeight="1" x14ac:dyDescent="0.25">
      <c r="A32" s="61" t="s">
        <v>108</v>
      </c>
      <c r="B32" s="31">
        <v>8.4</v>
      </c>
      <c r="C32" s="31">
        <f t="shared" si="61"/>
        <v>0</v>
      </c>
      <c r="D32" s="31">
        <f>Z32</f>
        <v>0</v>
      </c>
      <c r="E32" s="31">
        <f>AB32</f>
        <v>0</v>
      </c>
      <c r="F32" s="31">
        <f t="shared" si="57"/>
        <v>0</v>
      </c>
      <c r="G32" s="31">
        <f t="shared" si="60"/>
        <v>0</v>
      </c>
      <c r="H32" s="31">
        <v>6</v>
      </c>
      <c r="I32" s="85">
        <f t="shared" si="58"/>
        <v>0</v>
      </c>
      <c r="J32" s="84">
        <f t="shared" si="3"/>
        <v>0</v>
      </c>
      <c r="K32" s="85">
        <f t="shared" si="4"/>
        <v>0</v>
      </c>
      <c r="L32" s="32">
        <v>2.88</v>
      </c>
      <c r="M32" s="33">
        <f t="shared" si="5"/>
        <v>17.28</v>
      </c>
      <c r="N32" s="118">
        <v>23</v>
      </c>
      <c r="O32" s="6"/>
      <c r="P32" s="155"/>
      <c r="Q32" s="20"/>
      <c r="R32" s="105"/>
      <c r="S32" s="111"/>
      <c r="T32" s="110"/>
      <c r="U32" s="34">
        <v>0</v>
      </c>
      <c r="V32" s="82">
        <f t="shared" si="30"/>
        <v>0</v>
      </c>
      <c r="W32" s="34">
        <v>0</v>
      </c>
      <c r="X32" s="76">
        <f t="shared" si="31"/>
        <v>0</v>
      </c>
      <c r="Y32" s="34">
        <v>0</v>
      </c>
      <c r="Z32" s="76">
        <f t="shared" si="32"/>
        <v>0</v>
      </c>
      <c r="AA32" s="34">
        <v>0</v>
      </c>
      <c r="AB32" s="76">
        <f t="shared" si="33"/>
        <v>0</v>
      </c>
      <c r="AC32" s="34">
        <v>0</v>
      </c>
      <c r="AD32" s="76">
        <f t="shared" si="34"/>
        <v>0</v>
      </c>
      <c r="AE32" s="34">
        <v>0</v>
      </c>
      <c r="AF32" s="76">
        <f t="shared" si="35"/>
        <v>0</v>
      </c>
      <c r="AG32" s="96">
        <f t="shared" si="36"/>
        <v>0</v>
      </c>
      <c r="AH32" s="34">
        <v>0</v>
      </c>
      <c r="AI32" s="104">
        <f t="shared" si="37"/>
        <v>0</v>
      </c>
      <c r="AJ32" s="112">
        <v>0</v>
      </c>
      <c r="AK32" s="113">
        <v>0</v>
      </c>
      <c r="AL32" s="114">
        <v>0</v>
      </c>
      <c r="AM32" s="115">
        <v>0</v>
      </c>
      <c r="AN32" s="95"/>
      <c r="AO32" s="40">
        <f t="shared" si="38"/>
        <v>7.2000000000000011</v>
      </c>
      <c r="AP32" s="97">
        <f t="shared" si="39"/>
        <v>5.0400000000000009</v>
      </c>
      <c r="AQ32" s="102">
        <f t="shared" si="40"/>
        <v>3.9600000000000004</v>
      </c>
      <c r="AR32" s="103">
        <f t="shared" si="41"/>
        <v>4.8423542692124162</v>
      </c>
      <c r="AS32" s="98">
        <f t="shared" si="42"/>
        <v>3.3840000000000003</v>
      </c>
      <c r="AT32" s="43">
        <f t="shared" si="43"/>
        <v>4.1380118300542472</v>
      </c>
      <c r="AU32" s="99">
        <f t="shared" si="44"/>
        <v>2.9520000000000004</v>
      </c>
      <c r="AV32" s="99">
        <f t="shared" si="45"/>
        <v>3.6097550006856198</v>
      </c>
      <c r="AW32" s="42">
        <f t="shared" si="46"/>
        <v>2.3616000000000001</v>
      </c>
      <c r="AX32" s="42">
        <f t="shared" si="47"/>
        <v>2.8878040005484955</v>
      </c>
      <c r="AY32" s="46">
        <f t="shared" si="48"/>
        <v>1.4400000000000002</v>
      </c>
      <c r="AZ32" s="45">
        <f t="shared" si="49"/>
        <v>0.72000000000000008</v>
      </c>
      <c r="BA32" s="47">
        <f t="shared" si="50"/>
        <v>0.43200000000000005</v>
      </c>
      <c r="BB32" s="50">
        <f t="shared" si="51"/>
        <v>0</v>
      </c>
      <c r="BC32" s="52">
        <f t="shared" si="52"/>
        <v>0.28800000000000003</v>
      </c>
      <c r="BD32" s="53">
        <f t="shared" si="53"/>
        <v>0.14400000000000002</v>
      </c>
      <c r="BE32" s="54">
        <f t="shared" si="54"/>
        <v>0.14400000000000002</v>
      </c>
      <c r="BF32" s="55">
        <f t="shared" si="55"/>
        <v>0.28800000000000003</v>
      </c>
      <c r="BG32" s="56">
        <f t="shared" si="56"/>
        <v>0.43200000000000005</v>
      </c>
      <c r="BH32" s="5"/>
    </row>
    <row r="33" spans="1:60" s="12" customFormat="1" ht="25.15" customHeight="1" x14ac:dyDescent="0.25">
      <c r="A33" s="61" t="s">
        <v>94</v>
      </c>
      <c r="B33" s="31">
        <v>5.2</v>
      </c>
      <c r="C33" s="31">
        <f t="shared" si="61"/>
        <v>0</v>
      </c>
      <c r="D33" s="31">
        <f>Z33</f>
        <v>0</v>
      </c>
      <c r="E33" s="31">
        <v>11.25</v>
      </c>
      <c r="F33" s="31">
        <f t="shared" si="57"/>
        <v>0</v>
      </c>
      <c r="G33" s="31">
        <f t="shared" si="60"/>
        <v>0</v>
      </c>
      <c r="H33" s="31">
        <f>AI33</f>
        <v>0</v>
      </c>
      <c r="I33" s="85">
        <f t="shared" si="58"/>
        <v>0</v>
      </c>
      <c r="J33" s="84">
        <f t="shared" si="3"/>
        <v>0</v>
      </c>
      <c r="K33" s="85">
        <f t="shared" si="4"/>
        <v>0</v>
      </c>
      <c r="L33" s="32">
        <f>AM33</f>
        <v>0</v>
      </c>
      <c r="M33" s="33">
        <f t="shared" si="5"/>
        <v>16.45</v>
      </c>
      <c r="N33" s="118">
        <v>24</v>
      </c>
      <c r="O33" s="6"/>
      <c r="P33" s="155"/>
      <c r="Q33" s="20"/>
      <c r="R33" s="105"/>
      <c r="S33" s="111"/>
      <c r="T33" s="110"/>
      <c r="U33" s="34">
        <v>0</v>
      </c>
      <c r="V33" s="82">
        <f t="shared" si="30"/>
        <v>0</v>
      </c>
      <c r="W33" s="34">
        <v>0</v>
      </c>
      <c r="X33" s="76">
        <f t="shared" si="31"/>
        <v>0</v>
      </c>
      <c r="Y33" s="34">
        <v>0</v>
      </c>
      <c r="Z33" s="76">
        <f t="shared" si="32"/>
        <v>0</v>
      </c>
      <c r="AA33" s="34">
        <v>0</v>
      </c>
      <c r="AB33" s="76">
        <f t="shared" si="33"/>
        <v>0</v>
      </c>
      <c r="AC33" s="34">
        <v>0</v>
      </c>
      <c r="AD33" s="76">
        <f t="shared" si="34"/>
        <v>0</v>
      </c>
      <c r="AE33" s="34">
        <v>0</v>
      </c>
      <c r="AF33" s="76">
        <f t="shared" si="35"/>
        <v>0</v>
      </c>
      <c r="AG33" s="96">
        <f t="shared" si="36"/>
        <v>0</v>
      </c>
      <c r="AH33" s="34">
        <v>0</v>
      </c>
      <c r="AI33" s="104">
        <f t="shared" si="37"/>
        <v>0</v>
      </c>
      <c r="AJ33" s="112">
        <v>0</v>
      </c>
      <c r="AK33" s="113">
        <v>0</v>
      </c>
      <c r="AL33" s="114">
        <v>0</v>
      </c>
      <c r="AM33" s="115">
        <v>0</v>
      </c>
      <c r="AN33" s="95"/>
      <c r="AO33" s="40">
        <f t="shared" si="38"/>
        <v>8.2249999999999996</v>
      </c>
      <c r="AP33" s="97">
        <f t="shared" si="39"/>
        <v>5.7574999999999994</v>
      </c>
      <c r="AQ33" s="102">
        <f t="shared" si="40"/>
        <v>4.5237499999999997</v>
      </c>
      <c r="AR33" s="103">
        <f t="shared" si="41"/>
        <v>5.3812743973640131</v>
      </c>
      <c r="AS33" s="98">
        <f t="shared" si="42"/>
        <v>3.8657499999999994</v>
      </c>
      <c r="AT33" s="43">
        <f t="shared" si="43"/>
        <v>4.5985435759292468</v>
      </c>
      <c r="AU33" s="99">
        <f t="shared" si="44"/>
        <v>3.3722499999999997</v>
      </c>
      <c r="AV33" s="99">
        <f t="shared" si="45"/>
        <v>4.0114954598531734</v>
      </c>
      <c r="AW33" s="42">
        <f t="shared" si="46"/>
        <v>2.6977999999999995</v>
      </c>
      <c r="AX33" s="42">
        <f t="shared" si="47"/>
        <v>3.2091963678825381</v>
      </c>
      <c r="AY33" s="46">
        <f t="shared" si="48"/>
        <v>1.6449999999999998</v>
      </c>
      <c r="AZ33" s="45">
        <f t="shared" si="49"/>
        <v>0.8224999999999999</v>
      </c>
      <c r="BA33" s="47">
        <f t="shared" si="50"/>
        <v>0.49349999999999994</v>
      </c>
      <c r="BB33" s="50">
        <f t="shared" si="51"/>
        <v>0</v>
      </c>
      <c r="BC33" s="52">
        <f t="shared" si="52"/>
        <v>0.32899999999999996</v>
      </c>
      <c r="BD33" s="53">
        <f t="shared" si="53"/>
        <v>0.16449999999999998</v>
      </c>
      <c r="BE33" s="54">
        <f t="shared" si="54"/>
        <v>0.16449999999999998</v>
      </c>
      <c r="BF33" s="55">
        <f t="shared" si="55"/>
        <v>0.32899999999999996</v>
      </c>
      <c r="BG33" s="56">
        <f t="shared" si="56"/>
        <v>0.49349999999999994</v>
      </c>
      <c r="BH33" s="5"/>
    </row>
    <row r="34" spans="1:60" s="12" customFormat="1" ht="25.15" customHeight="1" x14ac:dyDescent="0.25">
      <c r="A34" s="61" t="s">
        <v>95</v>
      </c>
      <c r="B34" s="31">
        <v>0.4</v>
      </c>
      <c r="C34" s="31">
        <f t="shared" si="61"/>
        <v>0</v>
      </c>
      <c r="D34" s="31">
        <v>1.6</v>
      </c>
      <c r="E34" s="31">
        <v>4.5</v>
      </c>
      <c r="F34" s="31">
        <f t="shared" si="57"/>
        <v>0</v>
      </c>
      <c r="G34" s="31">
        <v>3.6</v>
      </c>
      <c r="H34" s="31">
        <v>1.4</v>
      </c>
      <c r="I34" s="85">
        <f t="shared" si="58"/>
        <v>0</v>
      </c>
      <c r="J34" s="84">
        <f t="shared" si="3"/>
        <v>0</v>
      </c>
      <c r="K34" s="85">
        <f t="shared" si="4"/>
        <v>0</v>
      </c>
      <c r="L34" s="32">
        <v>2.2799999999999998</v>
      </c>
      <c r="M34" s="33">
        <f t="shared" si="5"/>
        <v>13.78</v>
      </c>
      <c r="N34" s="118">
        <v>25</v>
      </c>
      <c r="O34" s="6"/>
      <c r="P34" s="155"/>
      <c r="Q34" s="20"/>
      <c r="R34" s="105"/>
      <c r="S34" s="111"/>
      <c r="T34" s="110"/>
      <c r="U34" s="34">
        <v>0</v>
      </c>
      <c r="V34" s="82">
        <f t="shared" si="30"/>
        <v>0</v>
      </c>
      <c r="W34" s="34">
        <v>0</v>
      </c>
      <c r="X34" s="76">
        <f t="shared" si="31"/>
        <v>0</v>
      </c>
      <c r="Y34" s="34">
        <v>0</v>
      </c>
      <c r="Z34" s="76">
        <f t="shared" si="32"/>
        <v>0</v>
      </c>
      <c r="AA34" s="34">
        <v>0</v>
      </c>
      <c r="AB34" s="76">
        <f t="shared" si="33"/>
        <v>0</v>
      </c>
      <c r="AC34" s="34">
        <v>0</v>
      </c>
      <c r="AD34" s="76">
        <f t="shared" si="34"/>
        <v>0</v>
      </c>
      <c r="AE34" s="34">
        <v>0</v>
      </c>
      <c r="AF34" s="76">
        <f t="shared" si="35"/>
        <v>0</v>
      </c>
      <c r="AG34" s="96">
        <f t="shared" si="36"/>
        <v>0</v>
      </c>
      <c r="AH34" s="34">
        <v>0</v>
      </c>
      <c r="AI34" s="104">
        <f t="shared" si="37"/>
        <v>0</v>
      </c>
      <c r="AJ34" s="112">
        <v>0</v>
      </c>
      <c r="AK34" s="113">
        <v>0</v>
      </c>
      <c r="AL34" s="114">
        <v>0</v>
      </c>
      <c r="AM34" s="115">
        <v>0</v>
      </c>
      <c r="AN34" s="95"/>
      <c r="AO34" s="40">
        <f t="shared" si="38"/>
        <v>5.75</v>
      </c>
      <c r="AP34" s="97">
        <f t="shared" si="39"/>
        <v>4.0250000000000004</v>
      </c>
      <c r="AQ34" s="102">
        <f t="shared" si="40"/>
        <v>3.1625000000000001</v>
      </c>
      <c r="AR34" s="103">
        <f t="shared" si="41"/>
        <v>3.6730733144603152</v>
      </c>
      <c r="AS34" s="98">
        <f t="shared" si="42"/>
        <v>2.7025000000000001</v>
      </c>
      <c r="AT34" s="43">
        <f t="shared" si="43"/>
        <v>3.1388081050842693</v>
      </c>
      <c r="AU34" s="99">
        <f t="shared" si="44"/>
        <v>2.3574999999999999</v>
      </c>
      <c r="AV34" s="99">
        <f t="shared" si="45"/>
        <v>2.7381091980522347</v>
      </c>
      <c r="AW34" s="42">
        <f t="shared" si="46"/>
        <v>1.8859999999999999</v>
      </c>
      <c r="AX34" s="42">
        <f t="shared" si="47"/>
        <v>2.1904873584417874</v>
      </c>
      <c r="AY34" s="46">
        <f t="shared" si="48"/>
        <v>1.1500000000000001</v>
      </c>
      <c r="AZ34" s="45">
        <f t="shared" si="49"/>
        <v>0.57500000000000007</v>
      </c>
      <c r="BA34" s="47">
        <f t="shared" si="50"/>
        <v>0.34500000000000003</v>
      </c>
      <c r="BB34" s="50">
        <f t="shared" si="51"/>
        <v>0</v>
      </c>
      <c r="BC34" s="52">
        <f t="shared" si="52"/>
        <v>0.23</v>
      </c>
      <c r="BD34" s="53">
        <f t="shared" si="53"/>
        <v>0.115</v>
      </c>
      <c r="BE34" s="54">
        <f t="shared" si="54"/>
        <v>0.115</v>
      </c>
      <c r="BF34" s="55">
        <f t="shared" si="55"/>
        <v>0.23</v>
      </c>
      <c r="BG34" s="56">
        <f t="shared" si="56"/>
        <v>0.34500000000000003</v>
      </c>
      <c r="BH34" s="5"/>
    </row>
    <row r="35" spans="1:60" s="12" customFormat="1" ht="25.15" customHeight="1" x14ac:dyDescent="0.25">
      <c r="A35" s="61" t="s">
        <v>84</v>
      </c>
      <c r="B35" s="31">
        <v>9.6</v>
      </c>
      <c r="C35" s="31">
        <f t="shared" si="61"/>
        <v>0</v>
      </c>
      <c r="D35" s="31">
        <f>Z35</f>
        <v>0</v>
      </c>
      <c r="E35" s="31">
        <f t="shared" ref="E35:E40" si="62">AB35</f>
        <v>0</v>
      </c>
      <c r="F35" s="31">
        <f t="shared" si="57"/>
        <v>0</v>
      </c>
      <c r="G35" s="31">
        <f t="shared" ref="G35:G41" si="63">AF35</f>
        <v>0</v>
      </c>
      <c r="H35" s="31">
        <v>1.4</v>
      </c>
      <c r="I35" s="85">
        <f t="shared" si="58"/>
        <v>0</v>
      </c>
      <c r="J35" s="84">
        <f t="shared" si="3"/>
        <v>0</v>
      </c>
      <c r="K35" s="85">
        <f t="shared" si="4"/>
        <v>0</v>
      </c>
      <c r="L35" s="32">
        <v>2.15</v>
      </c>
      <c r="M35" s="33">
        <f t="shared" si="5"/>
        <v>13.15</v>
      </c>
      <c r="N35" s="118">
        <v>26</v>
      </c>
      <c r="O35" s="6"/>
      <c r="P35" s="155"/>
      <c r="Q35" s="20"/>
      <c r="R35" s="105"/>
      <c r="S35" s="111"/>
      <c r="T35" s="110"/>
      <c r="U35" s="34">
        <v>0</v>
      </c>
      <c r="V35" s="82">
        <f t="shared" si="30"/>
        <v>0</v>
      </c>
      <c r="W35" s="34">
        <v>0</v>
      </c>
      <c r="X35" s="76">
        <f t="shared" si="31"/>
        <v>0</v>
      </c>
      <c r="Y35" s="34">
        <v>0</v>
      </c>
      <c r="Z35" s="76">
        <f t="shared" si="32"/>
        <v>0</v>
      </c>
      <c r="AA35" s="34">
        <v>0</v>
      </c>
      <c r="AB35" s="76">
        <f t="shared" si="33"/>
        <v>0</v>
      </c>
      <c r="AC35" s="34">
        <v>0</v>
      </c>
      <c r="AD35" s="76">
        <f t="shared" si="34"/>
        <v>0</v>
      </c>
      <c r="AE35" s="34">
        <v>0</v>
      </c>
      <c r="AF35" s="76">
        <f t="shared" si="35"/>
        <v>0</v>
      </c>
      <c r="AG35" s="96">
        <f t="shared" si="36"/>
        <v>0</v>
      </c>
      <c r="AH35" s="34">
        <v>0</v>
      </c>
      <c r="AI35" s="104">
        <f t="shared" si="37"/>
        <v>0</v>
      </c>
      <c r="AJ35" s="112">
        <v>0</v>
      </c>
      <c r="AK35" s="113">
        <v>0</v>
      </c>
      <c r="AL35" s="114">
        <v>0</v>
      </c>
      <c r="AM35" s="115">
        <v>0</v>
      </c>
      <c r="AN35" s="95"/>
      <c r="AO35" s="40">
        <f t="shared" si="38"/>
        <v>5.5</v>
      </c>
      <c r="AP35" s="97">
        <f t="shared" si="39"/>
        <v>3.85</v>
      </c>
      <c r="AQ35" s="102">
        <f t="shared" si="40"/>
        <v>3.0249999999999999</v>
      </c>
      <c r="AR35" s="103">
        <f t="shared" si="41"/>
        <v>3.4841547692006611</v>
      </c>
      <c r="AS35" s="98">
        <f t="shared" si="42"/>
        <v>2.585</v>
      </c>
      <c r="AT35" s="43">
        <f t="shared" si="43"/>
        <v>2.9773686209532926</v>
      </c>
      <c r="AU35" s="99">
        <f t="shared" si="44"/>
        <v>2.2549999999999999</v>
      </c>
      <c r="AV35" s="99">
        <f t="shared" si="45"/>
        <v>2.5972790097677656</v>
      </c>
      <c r="AW35" s="42">
        <f t="shared" si="46"/>
        <v>1.8039999999999998</v>
      </c>
      <c r="AX35" s="42">
        <f t="shared" si="47"/>
        <v>2.0778232078142125</v>
      </c>
      <c r="AY35" s="46">
        <f t="shared" si="48"/>
        <v>1.1000000000000001</v>
      </c>
      <c r="AZ35" s="45">
        <f t="shared" si="49"/>
        <v>0.55000000000000004</v>
      </c>
      <c r="BA35" s="47">
        <f t="shared" si="50"/>
        <v>0.33</v>
      </c>
      <c r="BB35" s="50">
        <f t="shared" si="51"/>
        <v>0</v>
      </c>
      <c r="BC35" s="52">
        <f t="shared" si="52"/>
        <v>0.22</v>
      </c>
      <c r="BD35" s="53">
        <f t="shared" si="53"/>
        <v>0.11</v>
      </c>
      <c r="BE35" s="54">
        <f t="shared" si="54"/>
        <v>0.11</v>
      </c>
      <c r="BF35" s="55">
        <f t="shared" si="55"/>
        <v>0.22</v>
      </c>
      <c r="BG35" s="56">
        <f t="shared" si="56"/>
        <v>0.33</v>
      </c>
      <c r="BH35" s="5"/>
    </row>
    <row r="36" spans="1:60" s="12" customFormat="1" ht="25.15" customHeight="1" x14ac:dyDescent="0.25">
      <c r="A36" s="61" t="s">
        <v>99</v>
      </c>
      <c r="B36" s="31">
        <v>6.8</v>
      </c>
      <c r="C36" s="31">
        <f t="shared" si="61"/>
        <v>0</v>
      </c>
      <c r="D36" s="31">
        <v>0.6</v>
      </c>
      <c r="E36" s="31">
        <f t="shared" si="62"/>
        <v>0</v>
      </c>
      <c r="F36" s="31">
        <f t="shared" si="57"/>
        <v>0</v>
      </c>
      <c r="G36" s="31">
        <f t="shared" si="63"/>
        <v>0</v>
      </c>
      <c r="H36" s="31">
        <v>2.2999999999999998</v>
      </c>
      <c r="I36" s="85">
        <f t="shared" si="58"/>
        <v>0</v>
      </c>
      <c r="J36" s="84">
        <f t="shared" si="3"/>
        <v>0</v>
      </c>
      <c r="K36" s="85">
        <f t="shared" si="4"/>
        <v>0</v>
      </c>
      <c r="L36" s="32">
        <v>2.1</v>
      </c>
      <c r="M36" s="33">
        <f t="shared" si="5"/>
        <v>11.799999999999999</v>
      </c>
      <c r="N36" s="118">
        <v>27</v>
      </c>
      <c r="O36" s="6"/>
      <c r="P36" s="155"/>
      <c r="Q36" s="20"/>
      <c r="R36" s="105"/>
      <c r="S36" s="111"/>
      <c r="T36" s="110"/>
      <c r="U36" s="34">
        <v>0</v>
      </c>
      <c r="V36" s="82">
        <f t="shared" si="30"/>
        <v>0</v>
      </c>
      <c r="W36" s="34">
        <v>0</v>
      </c>
      <c r="X36" s="76">
        <f t="shared" si="31"/>
        <v>0</v>
      </c>
      <c r="Y36" s="34">
        <v>0</v>
      </c>
      <c r="Z36" s="76">
        <f t="shared" si="32"/>
        <v>0</v>
      </c>
      <c r="AA36" s="34">
        <v>0</v>
      </c>
      <c r="AB36" s="76">
        <f t="shared" si="33"/>
        <v>0</v>
      </c>
      <c r="AC36" s="34">
        <v>0</v>
      </c>
      <c r="AD36" s="76">
        <f t="shared" si="34"/>
        <v>0</v>
      </c>
      <c r="AE36" s="34">
        <v>0</v>
      </c>
      <c r="AF36" s="76">
        <f t="shared" si="35"/>
        <v>0</v>
      </c>
      <c r="AG36" s="96">
        <f t="shared" si="36"/>
        <v>0</v>
      </c>
      <c r="AH36" s="34">
        <v>0</v>
      </c>
      <c r="AI36" s="104">
        <f t="shared" si="37"/>
        <v>0</v>
      </c>
      <c r="AJ36" s="112">
        <v>0</v>
      </c>
      <c r="AK36" s="113">
        <v>0</v>
      </c>
      <c r="AL36" s="114">
        <v>0</v>
      </c>
      <c r="AM36" s="115">
        <v>0</v>
      </c>
      <c r="AN36" s="95"/>
      <c r="AO36" s="40">
        <f t="shared" si="38"/>
        <v>4.8499999999999996</v>
      </c>
      <c r="AP36" s="97">
        <f t="shared" si="39"/>
        <v>3.3949999999999996</v>
      </c>
      <c r="AQ36" s="102">
        <f t="shared" si="40"/>
        <v>2.6674999999999995</v>
      </c>
      <c r="AR36" s="103">
        <f t="shared" si="41"/>
        <v>3.1372083641136039</v>
      </c>
      <c r="AS36" s="98">
        <f t="shared" si="42"/>
        <v>2.2794999999999996</v>
      </c>
      <c r="AT36" s="43">
        <f t="shared" si="43"/>
        <v>2.6808871475152616</v>
      </c>
      <c r="AU36" s="99">
        <f t="shared" si="44"/>
        <v>1.9884999999999997</v>
      </c>
      <c r="AV36" s="99">
        <f t="shared" si="45"/>
        <v>2.3386462350665047</v>
      </c>
      <c r="AW36" s="42">
        <f t="shared" si="46"/>
        <v>1.5907999999999998</v>
      </c>
      <c r="AX36" s="42">
        <f t="shared" si="47"/>
        <v>1.8709169880532037</v>
      </c>
      <c r="AY36" s="46">
        <f t="shared" si="48"/>
        <v>0.96999999999999986</v>
      </c>
      <c r="AZ36" s="45">
        <f t="shared" si="49"/>
        <v>0.48499999999999993</v>
      </c>
      <c r="BA36" s="47">
        <f t="shared" si="50"/>
        <v>0.29099999999999998</v>
      </c>
      <c r="BB36" s="50">
        <f t="shared" si="51"/>
        <v>0</v>
      </c>
      <c r="BC36" s="52">
        <f t="shared" si="52"/>
        <v>0.19399999999999998</v>
      </c>
      <c r="BD36" s="53">
        <f t="shared" si="53"/>
        <v>9.6999999999999989E-2</v>
      </c>
      <c r="BE36" s="54">
        <f t="shared" si="54"/>
        <v>9.6999999999999989E-2</v>
      </c>
      <c r="BF36" s="55">
        <f t="shared" si="55"/>
        <v>0.19399999999999998</v>
      </c>
      <c r="BG36" s="56">
        <f t="shared" si="56"/>
        <v>0.29099999999999998</v>
      </c>
      <c r="BH36" s="5"/>
    </row>
    <row r="37" spans="1:60" s="12" customFormat="1" ht="25.15" customHeight="1" x14ac:dyDescent="0.25">
      <c r="A37" s="61" t="s">
        <v>82</v>
      </c>
      <c r="B37" s="31">
        <v>3.2</v>
      </c>
      <c r="C37" s="31">
        <f t="shared" si="61"/>
        <v>0</v>
      </c>
      <c r="D37" s="31">
        <f>Z37</f>
        <v>0</v>
      </c>
      <c r="E37" s="31">
        <f t="shared" si="62"/>
        <v>0</v>
      </c>
      <c r="F37" s="31">
        <f t="shared" si="57"/>
        <v>0</v>
      </c>
      <c r="G37" s="31">
        <f t="shared" si="63"/>
        <v>0</v>
      </c>
      <c r="H37" s="31">
        <v>5.9</v>
      </c>
      <c r="I37" s="85">
        <f t="shared" si="58"/>
        <v>0</v>
      </c>
      <c r="J37" s="84">
        <f t="shared" si="3"/>
        <v>0</v>
      </c>
      <c r="K37" s="85">
        <f t="shared" si="4"/>
        <v>0</v>
      </c>
      <c r="L37" s="32">
        <v>1.73</v>
      </c>
      <c r="M37" s="33">
        <f t="shared" si="5"/>
        <v>10.830000000000002</v>
      </c>
      <c r="N37" s="118">
        <v>28</v>
      </c>
      <c r="O37" s="6"/>
      <c r="P37" s="155"/>
      <c r="Q37" s="20"/>
      <c r="R37" s="105"/>
      <c r="S37" s="111"/>
      <c r="T37" s="110"/>
      <c r="U37" s="34">
        <v>0</v>
      </c>
      <c r="V37" s="82">
        <f t="shared" si="30"/>
        <v>0</v>
      </c>
      <c r="W37" s="34">
        <v>0</v>
      </c>
      <c r="X37" s="76">
        <f t="shared" si="31"/>
        <v>0</v>
      </c>
      <c r="Y37" s="34">
        <v>0</v>
      </c>
      <c r="Z37" s="76">
        <f t="shared" si="32"/>
        <v>0</v>
      </c>
      <c r="AA37" s="34">
        <v>0</v>
      </c>
      <c r="AB37" s="76">
        <f t="shared" si="33"/>
        <v>0</v>
      </c>
      <c r="AC37" s="34">
        <v>0</v>
      </c>
      <c r="AD37" s="76">
        <f t="shared" si="34"/>
        <v>0</v>
      </c>
      <c r="AE37" s="34">
        <v>0</v>
      </c>
      <c r="AF37" s="76">
        <f t="shared" si="35"/>
        <v>0</v>
      </c>
      <c r="AG37" s="96">
        <f t="shared" si="36"/>
        <v>0</v>
      </c>
      <c r="AH37" s="34">
        <v>0</v>
      </c>
      <c r="AI37" s="104">
        <f t="shared" si="37"/>
        <v>0</v>
      </c>
      <c r="AJ37" s="112">
        <v>0</v>
      </c>
      <c r="AK37" s="113">
        <v>0</v>
      </c>
      <c r="AL37" s="114">
        <v>0</v>
      </c>
      <c r="AM37" s="115">
        <v>0</v>
      </c>
      <c r="AN37" s="95"/>
      <c r="AO37" s="40">
        <f t="shared" si="38"/>
        <v>4.5500000000000007</v>
      </c>
      <c r="AP37" s="97">
        <f t="shared" si="39"/>
        <v>3.1850000000000005</v>
      </c>
      <c r="AQ37" s="102">
        <f t="shared" si="40"/>
        <v>2.5025000000000004</v>
      </c>
      <c r="AR37" s="103">
        <f t="shared" si="41"/>
        <v>2.9921959701601257</v>
      </c>
      <c r="AS37" s="98">
        <f t="shared" si="42"/>
        <v>2.1385000000000001</v>
      </c>
      <c r="AT37" s="43">
        <f t="shared" si="43"/>
        <v>2.5569674654095618</v>
      </c>
      <c r="AU37" s="99">
        <f t="shared" si="44"/>
        <v>1.8655000000000002</v>
      </c>
      <c r="AV37" s="99">
        <f t="shared" si="45"/>
        <v>2.2305460868466391</v>
      </c>
      <c r="AW37" s="42">
        <f t="shared" si="46"/>
        <v>1.4923999999999999</v>
      </c>
      <c r="AX37" s="42">
        <f t="shared" si="47"/>
        <v>1.7844368694773109</v>
      </c>
      <c r="AY37" s="46">
        <f t="shared" si="48"/>
        <v>0.91000000000000014</v>
      </c>
      <c r="AZ37" s="45">
        <f t="shared" si="49"/>
        <v>0.45500000000000007</v>
      </c>
      <c r="BA37" s="47">
        <f t="shared" si="50"/>
        <v>0.27300000000000002</v>
      </c>
      <c r="BB37" s="50">
        <f t="shared" si="51"/>
        <v>0</v>
      </c>
      <c r="BC37" s="52">
        <f t="shared" si="52"/>
        <v>0.18200000000000002</v>
      </c>
      <c r="BD37" s="53">
        <f t="shared" si="53"/>
        <v>9.1000000000000011E-2</v>
      </c>
      <c r="BE37" s="54">
        <f t="shared" si="54"/>
        <v>9.1000000000000011E-2</v>
      </c>
      <c r="BF37" s="55">
        <f t="shared" si="55"/>
        <v>0.18200000000000002</v>
      </c>
      <c r="BG37" s="56">
        <f t="shared" si="56"/>
        <v>0.27300000000000002</v>
      </c>
      <c r="BH37" s="5"/>
    </row>
    <row r="38" spans="1:60" s="12" customFormat="1" ht="25.15" customHeight="1" x14ac:dyDescent="0.25">
      <c r="A38" s="61" t="s">
        <v>86</v>
      </c>
      <c r="B38" s="31">
        <v>2.8</v>
      </c>
      <c r="C38" s="31">
        <f t="shared" si="61"/>
        <v>0</v>
      </c>
      <c r="D38" s="31">
        <f>Z38</f>
        <v>0</v>
      </c>
      <c r="E38" s="31">
        <f t="shared" si="62"/>
        <v>0</v>
      </c>
      <c r="F38" s="31">
        <f t="shared" si="57"/>
        <v>0</v>
      </c>
      <c r="G38" s="31">
        <f t="shared" si="63"/>
        <v>0</v>
      </c>
      <c r="H38" s="31">
        <v>6</v>
      </c>
      <c r="I38" s="85">
        <f t="shared" si="58"/>
        <v>0</v>
      </c>
      <c r="J38" s="84">
        <f t="shared" si="3"/>
        <v>0</v>
      </c>
      <c r="K38" s="85">
        <f t="shared" si="4"/>
        <v>0</v>
      </c>
      <c r="L38" s="32">
        <v>1.74</v>
      </c>
      <c r="M38" s="33">
        <f t="shared" si="5"/>
        <v>10.540000000000001</v>
      </c>
      <c r="N38" s="118">
        <v>29</v>
      </c>
      <c r="O38" s="6"/>
      <c r="P38" s="155"/>
      <c r="Q38" s="20"/>
      <c r="R38" s="105"/>
      <c r="S38" s="111"/>
      <c r="T38" s="110"/>
      <c r="U38" s="34">
        <v>0</v>
      </c>
      <c r="V38" s="82">
        <f t="shared" si="30"/>
        <v>0</v>
      </c>
      <c r="W38" s="34">
        <v>0</v>
      </c>
      <c r="X38" s="76">
        <f t="shared" si="31"/>
        <v>0</v>
      </c>
      <c r="Y38" s="34">
        <v>0</v>
      </c>
      <c r="Z38" s="76">
        <f t="shared" si="32"/>
        <v>0</v>
      </c>
      <c r="AA38" s="34">
        <v>0</v>
      </c>
      <c r="AB38" s="76">
        <f t="shared" si="33"/>
        <v>0</v>
      </c>
      <c r="AC38" s="34">
        <v>0</v>
      </c>
      <c r="AD38" s="76">
        <f t="shared" si="34"/>
        <v>0</v>
      </c>
      <c r="AE38" s="34">
        <v>0</v>
      </c>
      <c r="AF38" s="76">
        <f t="shared" si="35"/>
        <v>0</v>
      </c>
      <c r="AG38" s="96">
        <f t="shared" si="36"/>
        <v>0</v>
      </c>
      <c r="AH38" s="34">
        <v>0</v>
      </c>
      <c r="AI38" s="104">
        <f t="shared" si="37"/>
        <v>0</v>
      </c>
      <c r="AJ38" s="112">
        <v>0</v>
      </c>
      <c r="AK38" s="113">
        <v>0</v>
      </c>
      <c r="AL38" s="114">
        <v>0</v>
      </c>
      <c r="AM38" s="115">
        <v>0</v>
      </c>
      <c r="AN38" s="95"/>
      <c r="AO38" s="40">
        <f t="shared" si="38"/>
        <v>4.4000000000000004</v>
      </c>
      <c r="AP38" s="97">
        <f t="shared" si="39"/>
        <v>3.0800000000000005</v>
      </c>
      <c r="AQ38" s="102">
        <f t="shared" si="40"/>
        <v>2.4200000000000004</v>
      </c>
      <c r="AR38" s="103">
        <f t="shared" si="41"/>
        <v>2.7432304516725079</v>
      </c>
      <c r="AS38" s="98">
        <f t="shared" si="42"/>
        <v>2.0680000000000001</v>
      </c>
      <c r="AT38" s="43">
        <f t="shared" si="43"/>
        <v>2.3442151132474156</v>
      </c>
      <c r="AU38" s="99">
        <f t="shared" si="44"/>
        <v>1.8040000000000003</v>
      </c>
      <c r="AV38" s="99">
        <f t="shared" si="45"/>
        <v>2.0449536094285969</v>
      </c>
      <c r="AW38" s="42">
        <f t="shared" si="46"/>
        <v>1.4432</v>
      </c>
      <c r="AX38" s="42">
        <f t="shared" si="47"/>
        <v>1.6359628875428773</v>
      </c>
      <c r="AY38" s="46">
        <f t="shared" si="48"/>
        <v>0.88000000000000012</v>
      </c>
      <c r="AZ38" s="45">
        <f t="shared" si="49"/>
        <v>0.44000000000000006</v>
      </c>
      <c r="BA38" s="47">
        <f t="shared" si="50"/>
        <v>0.26400000000000001</v>
      </c>
      <c r="BB38" s="50">
        <f t="shared" si="51"/>
        <v>0</v>
      </c>
      <c r="BC38" s="52">
        <f t="shared" si="52"/>
        <v>0.17600000000000002</v>
      </c>
      <c r="BD38" s="53">
        <f t="shared" si="53"/>
        <v>8.8000000000000009E-2</v>
      </c>
      <c r="BE38" s="54">
        <f t="shared" si="54"/>
        <v>8.8000000000000009E-2</v>
      </c>
      <c r="BF38" s="55">
        <f t="shared" si="55"/>
        <v>0.17600000000000002</v>
      </c>
      <c r="BG38" s="56">
        <f t="shared" si="56"/>
        <v>0.26400000000000001</v>
      </c>
      <c r="BH38" s="5"/>
    </row>
    <row r="39" spans="1:60" s="12" customFormat="1" ht="25.15" customHeight="1" x14ac:dyDescent="0.25">
      <c r="A39" s="61" t="s">
        <v>85</v>
      </c>
      <c r="B39" s="31">
        <v>7.6</v>
      </c>
      <c r="C39" s="31">
        <f t="shared" si="61"/>
        <v>0</v>
      </c>
      <c r="D39" s="31">
        <f>Z39</f>
        <v>0</v>
      </c>
      <c r="E39" s="31">
        <f t="shared" si="62"/>
        <v>0</v>
      </c>
      <c r="F39" s="31">
        <f t="shared" si="57"/>
        <v>0</v>
      </c>
      <c r="G39" s="31">
        <f t="shared" si="63"/>
        <v>0</v>
      </c>
      <c r="H39" s="31">
        <v>2.7</v>
      </c>
      <c r="I39" s="85">
        <f t="shared" si="58"/>
        <v>0</v>
      </c>
      <c r="J39" s="84">
        <f t="shared" si="3"/>
        <v>0</v>
      </c>
      <c r="K39" s="85">
        <f t="shared" si="4"/>
        <v>0</v>
      </c>
      <c r="L39" s="32">
        <f t="shared" ref="L39:L45" si="64">AM39</f>
        <v>0</v>
      </c>
      <c r="M39" s="33">
        <f t="shared" si="5"/>
        <v>10.3</v>
      </c>
      <c r="N39" s="118">
        <v>30</v>
      </c>
      <c r="O39" s="6"/>
      <c r="P39" s="155"/>
      <c r="Q39" s="20"/>
      <c r="R39" s="105"/>
      <c r="S39" s="111"/>
      <c r="T39" s="110"/>
      <c r="U39" s="34">
        <v>0</v>
      </c>
      <c r="V39" s="82">
        <f t="shared" si="30"/>
        <v>0</v>
      </c>
      <c r="W39" s="34">
        <v>0</v>
      </c>
      <c r="X39" s="76">
        <f t="shared" si="31"/>
        <v>0</v>
      </c>
      <c r="Y39" s="34">
        <v>0</v>
      </c>
      <c r="Z39" s="76">
        <f t="shared" si="32"/>
        <v>0</v>
      </c>
      <c r="AA39" s="34">
        <v>0</v>
      </c>
      <c r="AB39" s="76">
        <f t="shared" si="33"/>
        <v>0</v>
      </c>
      <c r="AC39" s="34">
        <v>0</v>
      </c>
      <c r="AD39" s="76">
        <f t="shared" si="34"/>
        <v>0</v>
      </c>
      <c r="AE39" s="34">
        <v>0</v>
      </c>
      <c r="AF39" s="76">
        <f t="shared" si="35"/>
        <v>0</v>
      </c>
      <c r="AG39" s="96">
        <f t="shared" si="36"/>
        <v>0</v>
      </c>
      <c r="AH39" s="34">
        <v>0</v>
      </c>
      <c r="AI39" s="104">
        <f t="shared" si="37"/>
        <v>0</v>
      </c>
      <c r="AJ39" s="112">
        <v>0</v>
      </c>
      <c r="AK39" s="113">
        <v>0</v>
      </c>
      <c r="AL39" s="114">
        <v>0</v>
      </c>
      <c r="AM39" s="115">
        <v>0</v>
      </c>
      <c r="AN39" s="95"/>
      <c r="AO39" s="40">
        <f t="shared" si="38"/>
        <v>5.15</v>
      </c>
      <c r="AP39" s="97">
        <f t="shared" si="39"/>
        <v>3.6050000000000004</v>
      </c>
      <c r="AQ39" s="102">
        <f t="shared" si="40"/>
        <v>2.8325</v>
      </c>
      <c r="AR39" s="103">
        <f t="shared" si="41"/>
        <v>3.1913679412276683</v>
      </c>
      <c r="AS39" s="98">
        <f t="shared" si="42"/>
        <v>2.4205000000000001</v>
      </c>
      <c r="AT39" s="43">
        <f t="shared" si="43"/>
        <v>2.7271689679581894</v>
      </c>
      <c r="AU39" s="99">
        <f t="shared" si="44"/>
        <v>2.1115000000000004</v>
      </c>
      <c r="AV39" s="99">
        <f t="shared" si="45"/>
        <v>2.3790197380060802</v>
      </c>
      <c r="AW39" s="42">
        <f t="shared" si="46"/>
        <v>1.6892</v>
      </c>
      <c r="AX39" s="42">
        <f t="shared" si="47"/>
        <v>1.9032157904048639</v>
      </c>
      <c r="AY39" s="46">
        <f t="shared" si="48"/>
        <v>1.03</v>
      </c>
      <c r="AZ39" s="45">
        <f t="shared" si="49"/>
        <v>0.51500000000000001</v>
      </c>
      <c r="BA39" s="47">
        <f t="shared" si="50"/>
        <v>0.30900000000000005</v>
      </c>
      <c r="BB39" s="50">
        <f t="shared" si="51"/>
        <v>0</v>
      </c>
      <c r="BC39" s="52">
        <f t="shared" si="52"/>
        <v>0.20600000000000002</v>
      </c>
      <c r="BD39" s="53">
        <f t="shared" si="53"/>
        <v>0.10300000000000001</v>
      </c>
      <c r="BE39" s="54">
        <f t="shared" si="54"/>
        <v>0.10300000000000001</v>
      </c>
      <c r="BF39" s="55">
        <f t="shared" si="55"/>
        <v>0.20600000000000002</v>
      </c>
      <c r="BG39" s="56">
        <f t="shared" si="56"/>
        <v>0.30900000000000005</v>
      </c>
      <c r="BH39" s="5"/>
    </row>
    <row r="40" spans="1:60" s="12" customFormat="1" ht="25.15" customHeight="1" x14ac:dyDescent="0.25">
      <c r="A40" s="61" t="s">
        <v>79</v>
      </c>
      <c r="B40" s="31">
        <v>8</v>
      </c>
      <c r="C40" s="31">
        <f t="shared" si="61"/>
        <v>0</v>
      </c>
      <c r="D40" s="31">
        <f>Z40</f>
        <v>0</v>
      </c>
      <c r="E40" s="31">
        <f t="shared" si="62"/>
        <v>0</v>
      </c>
      <c r="F40" s="31">
        <f t="shared" si="57"/>
        <v>0</v>
      </c>
      <c r="G40" s="31">
        <f t="shared" si="63"/>
        <v>0</v>
      </c>
      <c r="H40" s="31">
        <v>1.8</v>
      </c>
      <c r="I40" s="85">
        <f t="shared" si="58"/>
        <v>0</v>
      </c>
      <c r="J40" s="84">
        <f t="shared" si="3"/>
        <v>0</v>
      </c>
      <c r="K40" s="85">
        <f t="shared" si="4"/>
        <v>0</v>
      </c>
      <c r="L40" s="32">
        <f t="shared" si="64"/>
        <v>0</v>
      </c>
      <c r="M40" s="33">
        <f t="shared" si="5"/>
        <v>9.8000000000000007</v>
      </c>
      <c r="N40" s="118">
        <v>31</v>
      </c>
      <c r="O40" s="6"/>
      <c r="P40" s="155"/>
      <c r="Q40" s="20"/>
      <c r="R40" s="105"/>
      <c r="S40" s="111"/>
      <c r="T40" s="110"/>
      <c r="U40" s="34">
        <v>0</v>
      </c>
      <c r="V40" s="82">
        <f t="shared" si="30"/>
        <v>0</v>
      </c>
      <c r="W40" s="34">
        <v>0</v>
      </c>
      <c r="X40" s="76">
        <f t="shared" si="31"/>
        <v>0</v>
      </c>
      <c r="Y40" s="34">
        <v>0</v>
      </c>
      <c r="Z40" s="76">
        <f t="shared" si="32"/>
        <v>0</v>
      </c>
      <c r="AA40" s="34">
        <v>0</v>
      </c>
      <c r="AB40" s="76">
        <f t="shared" si="33"/>
        <v>0</v>
      </c>
      <c r="AC40" s="34">
        <v>0</v>
      </c>
      <c r="AD40" s="76">
        <f t="shared" si="34"/>
        <v>0</v>
      </c>
      <c r="AE40" s="34">
        <v>0</v>
      </c>
      <c r="AF40" s="76">
        <f t="shared" si="35"/>
        <v>0</v>
      </c>
      <c r="AG40" s="96">
        <f t="shared" si="36"/>
        <v>0</v>
      </c>
      <c r="AH40" s="34">
        <v>0</v>
      </c>
      <c r="AI40" s="104">
        <f t="shared" si="37"/>
        <v>0</v>
      </c>
      <c r="AJ40" s="112">
        <v>0</v>
      </c>
      <c r="AK40" s="113">
        <v>0</v>
      </c>
      <c r="AL40" s="114">
        <v>0</v>
      </c>
      <c r="AM40" s="115">
        <v>0</v>
      </c>
      <c r="AN40" s="95"/>
      <c r="AO40" s="40">
        <f t="shared" si="38"/>
        <v>4.9000000000000004</v>
      </c>
      <c r="AP40" s="97">
        <f t="shared" si="39"/>
        <v>3.43</v>
      </c>
      <c r="AQ40" s="102">
        <f t="shared" si="40"/>
        <v>2.6950000000000003</v>
      </c>
      <c r="AR40" s="103">
        <f t="shared" si="41"/>
        <v>3.0024464196831335</v>
      </c>
      <c r="AS40" s="98">
        <f t="shared" si="42"/>
        <v>2.3029999999999999</v>
      </c>
      <c r="AT40" s="43">
        <f t="shared" si="43"/>
        <v>2.5657269404564955</v>
      </c>
      <c r="AU40" s="99">
        <f t="shared" si="44"/>
        <v>2.0089999999999999</v>
      </c>
      <c r="AV40" s="99">
        <f t="shared" si="45"/>
        <v>2.2381873310365172</v>
      </c>
      <c r="AW40" s="42">
        <f t="shared" si="46"/>
        <v>1.6072</v>
      </c>
      <c r="AX40" s="42">
        <f t="shared" si="47"/>
        <v>1.790549864829214</v>
      </c>
      <c r="AY40" s="46">
        <f t="shared" si="48"/>
        <v>0.98</v>
      </c>
      <c r="AZ40" s="45">
        <f t="shared" si="49"/>
        <v>0.49</v>
      </c>
      <c r="BA40" s="47">
        <f t="shared" si="50"/>
        <v>0.29400000000000004</v>
      </c>
      <c r="BB40" s="50">
        <f t="shared" si="51"/>
        <v>0</v>
      </c>
      <c r="BC40" s="52">
        <f t="shared" si="52"/>
        <v>0.19600000000000001</v>
      </c>
      <c r="BD40" s="53">
        <f t="shared" si="53"/>
        <v>9.8000000000000004E-2</v>
      </c>
      <c r="BE40" s="54">
        <f t="shared" si="54"/>
        <v>9.8000000000000004E-2</v>
      </c>
      <c r="BF40" s="55">
        <f t="shared" si="55"/>
        <v>0.19600000000000001</v>
      </c>
      <c r="BG40" s="56">
        <f t="shared" si="56"/>
        <v>0.29400000000000004</v>
      </c>
      <c r="BH40" s="5"/>
    </row>
    <row r="41" spans="1:60" s="12" customFormat="1" ht="25.15" customHeight="1" x14ac:dyDescent="0.25">
      <c r="A41" s="61" t="s">
        <v>74</v>
      </c>
      <c r="B41" s="31">
        <v>4</v>
      </c>
      <c r="C41" s="31">
        <f t="shared" si="61"/>
        <v>0</v>
      </c>
      <c r="D41" s="31">
        <v>0.8</v>
      </c>
      <c r="E41" s="31">
        <v>0.9</v>
      </c>
      <c r="F41" s="31">
        <f t="shared" si="57"/>
        <v>0</v>
      </c>
      <c r="G41" s="31">
        <f t="shared" si="63"/>
        <v>0</v>
      </c>
      <c r="H41" s="31">
        <v>4</v>
      </c>
      <c r="I41" s="85">
        <f t="shared" si="58"/>
        <v>0</v>
      </c>
      <c r="J41" s="84">
        <f t="shared" si="3"/>
        <v>0</v>
      </c>
      <c r="K41" s="85">
        <f t="shared" si="4"/>
        <v>0</v>
      </c>
      <c r="L41" s="32">
        <f t="shared" si="64"/>
        <v>0</v>
      </c>
      <c r="M41" s="33">
        <f t="shared" si="5"/>
        <v>9.6999999999999993</v>
      </c>
      <c r="N41" s="118">
        <v>32</v>
      </c>
      <c r="O41" s="6"/>
      <c r="P41" s="155"/>
      <c r="Q41" s="20"/>
      <c r="R41" s="105"/>
      <c r="S41" s="111"/>
      <c r="T41" s="110"/>
      <c r="U41" s="34">
        <v>0</v>
      </c>
      <c r="V41" s="82">
        <f t="shared" si="30"/>
        <v>0</v>
      </c>
      <c r="W41" s="34">
        <v>0</v>
      </c>
      <c r="X41" s="76">
        <f t="shared" si="31"/>
        <v>0</v>
      </c>
      <c r="Y41" s="34">
        <v>0</v>
      </c>
      <c r="Z41" s="76">
        <f t="shared" si="32"/>
        <v>0</v>
      </c>
      <c r="AA41" s="34">
        <v>0</v>
      </c>
      <c r="AB41" s="76">
        <f t="shared" si="33"/>
        <v>0</v>
      </c>
      <c r="AC41" s="34">
        <v>0</v>
      </c>
      <c r="AD41" s="76">
        <f t="shared" si="34"/>
        <v>0</v>
      </c>
      <c r="AE41" s="34">
        <v>0</v>
      </c>
      <c r="AF41" s="76">
        <f t="shared" si="35"/>
        <v>0</v>
      </c>
      <c r="AG41" s="96">
        <f t="shared" si="36"/>
        <v>0</v>
      </c>
      <c r="AH41" s="34">
        <v>0</v>
      </c>
      <c r="AI41" s="104">
        <f t="shared" si="37"/>
        <v>0</v>
      </c>
      <c r="AJ41" s="112">
        <v>0</v>
      </c>
      <c r="AK41" s="113">
        <v>0</v>
      </c>
      <c r="AL41" s="114">
        <v>0</v>
      </c>
      <c r="AM41" s="115">
        <v>0</v>
      </c>
      <c r="AN41" s="95"/>
      <c r="AO41" s="40">
        <f t="shared" si="38"/>
        <v>4.8499999999999996</v>
      </c>
      <c r="AP41" s="97">
        <f t="shared" si="39"/>
        <v>3.3949999999999996</v>
      </c>
      <c r="AQ41" s="102">
        <f t="shared" si="40"/>
        <v>2.6674999999999995</v>
      </c>
      <c r="AR41" s="103">
        <f t="shared" si="41"/>
        <v>2.9577430091055317</v>
      </c>
      <c r="AS41" s="98">
        <f t="shared" si="42"/>
        <v>2.2794999999999996</v>
      </c>
      <c r="AT41" s="43">
        <f t="shared" si="43"/>
        <v>2.5275258441447273</v>
      </c>
      <c r="AU41" s="99">
        <f t="shared" si="44"/>
        <v>1.9884999999999997</v>
      </c>
      <c r="AV41" s="99">
        <f t="shared" si="45"/>
        <v>2.2048629704241236</v>
      </c>
      <c r="AW41" s="42">
        <f t="shared" si="46"/>
        <v>1.5907999999999998</v>
      </c>
      <c r="AX41" s="42">
        <f t="shared" si="47"/>
        <v>1.7638903763392988</v>
      </c>
      <c r="AY41" s="46">
        <f t="shared" si="48"/>
        <v>0.96999999999999986</v>
      </c>
      <c r="AZ41" s="45">
        <f t="shared" si="49"/>
        <v>0.48499999999999993</v>
      </c>
      <c r="BA41" s="47">
        <f t="shared" si="50"/>
        <v>0.29099999999999998</v>
      </c>
      <c r="BB41" s="50">
        <f t="shared" si="51"/>
        <v>0</v>
      </c>
      <c r="BC41" s="52">
        <f t="shared" si="52"/>
        <v>0.19399999999999998</v>
      </c>
      <c r="BD41" s="53">
        <f t="shared" si="53"/>
        <v>9.6999999999999989E-2</v>
      </c>
      <c r="BE41" s="54">
        <f t="shared" si="54"/>
        <v>9.6999999999999989E-2</v>
      </c>
      <c r="BF41" s="55">
        <f t="shared" si="55"/>
        <v>0.19399999999999998</v>
      </c>
      <c r="BG41" s="56">
        <f t="shared" si="56"/>
        <v>0.29099999999999998</v>
      </c>
      <c r="BH41" s="5"/>
    </row>
    <row r="42" spans="1:60" s="12" customFormat="1" ht="25.15" customHeight="1" x14ac:dyDescent="0.25">
      <c r="A42" s="61" t="s">
        <v>76</v>
      </c>
      <c r="B42" s="31">
        <v>4.4000000000000004</v>
      </c>
      <c r="C42" s="31">
        <f t="shared" si="61"/>
        <v>0</v>
      </c>
      <c r="D42" s="31">
        <f>Z42</f>
        <v>0</v>
      </c>
      <c r="E42" s="31">
        <f t="shared" ref="E42:E50" si="65">AB42</f>
        <v>0</v>
      </c>
      <c r="F42" s="31">
        <f t="shared" si="57"/>
        <v>0</v>
      </c>
      <c r="G42" s="31">
        <v>3.6</v>
      </c>
      <c r="H42" s="31">
        <v>1.4</v>
      </c>
      <c r="I42" s="85">
        <f t="shared" si="58"/>
        <v>0</v>
      </c>
      <c r="J42" s="84">
        <f t="shared" si="3"/>
        <v>0</v>
      </c>
      <c r="K42" s="85">
        <f t="shared" si="4"/>
        <v>0</v>
      </c>
      <c r="L42" s="32">
        <f t="shared" si="64"/>
        <v>0</v>
      </c>
      <c r="M42" s="33">
        <f t="shared" si="5"/>
        <v>9.4</v>
      </c>
      <c r="N42" s="118">
        <v>33</v>
      </c>
      <c r="O42" s="6"/>
      <c r="P42" s="155"/>
      <c r="Q42" s="20"/>
      <c r="R42" s="105"/>
      <c r="S42" s="111"/>
      <c r="T42" s="110"/>
      <c r="U42" s="34">
        <v>0</v>
      </c>
      <c r="V42" s="82">
        <f>U42*V32</f>
        <v>0</v>
      </c>
      <c r="W42" s="34">
        <v>0</v>
      </c>
      <c r="X42" s="76">
        <f>W42*X32</f>
        <v>0</v>
      </c>
      <c r="Y42" s="34">
        <v>0</v>
      </c>
      <c r="Z42" s="76">
        <f>Y42*Z32</f>
        <v>0</v>
      </c>
      <c r="AA42" s="34">
        <v>0</v>
      </c>
      <c r="AB42" s="76">
        <f>AA42*AB32</f>
        <v>0</v>
      </c>
      <c r="AC42" s="34">
        <v>0</v>
      </c>
      <c r="AD42" s="76">
        <f>AC42*AD32</f>
        <v>0</v>
      </c>
      <c r="AE42" s="34">
        <v>0</v>
      </c>
      <c r="AF42" s="76">
        <f>AE42*AF32</f>
        <v>0</v>
      </c>
      <c r="AG42" s="96">
        <f t="shared" ref="AG42" si="66">V42+X42+Z42+AB42+AD42+AF42</f>
        <v>0</v>
      </c>
      <c r="AH42" s="34">
        <v>0</v>
      </c>
      <c r="AI42" s="104">
        <f>AH42*AI32</f>
        <v>0</v>
      </c>
      <c r="AJ42" s="112">
        <v>0</v>
      </c>
      <c r="AK42" s="113">
        <v>0</v>
      </c>
      <c r="AL42" s="114">
        <v>0</v>
      </c>
      <c r="AM42" s="115">
        <v>0</v>
      </c>
      <c r="AN42" s="95"/>
      <c r="AO42" s="40">
        <f t="shared" ref="AO42" si="67">(M42-L42)/100*50</f>
        <v>4.7</v>
      </c>
      <c r="AP42" s="97">
        <f t="shared" ref="AP42" si="68">(M42-L42)/100*35</f>
        <v>3.29</v>
      </c>
      <c r="AQ42" s="102">
        <f t="shared" ref="AQ42" si="69">(M42-L42)/100*27.5</f>
        <v>2.585</v>
      </c>
      <c r="AR42" s="103">
        <f t="shared" ref="AR42" si="70">(M42-L42)/100*AR38+AQ42</f>
        <v>2.8428636624572157</v>
      </c>
      <c r="AS42" s="98">
        <f t="shared" ref="AS42" si="71">(M42-L42)/100*23.5</f>
        <v>2.2090000000000001</v>
      </c>
      <c r="AT42" s="43">
        <f t="shared" ref="AT42" si="72">(M42-L42)/100*AT38+AS42</f>
        <v>2.429356220645257</v>
      </c>
      <c r="AU42" s="99">
        <f t="shared" ref="AU42" si="73">(M42-L42)/100*20.5</f>
        <v>1.927</v>
      </c>
      <c r="AV42" s="99">
        <f t="shared" ref="AV42" si="74">(M42-L42)/100*AV38+AU42</f>
        <v>2.119225639286288</v>
      </c>
      <c r="AW42" s="42">
        <f t="shared" ref="AW42" si="75">(M42-L42)/100*16.4</f>
        <v>1.5415999999999999</v>
      </c>
      <c r="AX42" s="42">
        <f t="shared" ref="AX42" si="76">(M42-L42)/100*AX38+AW42</f>
        <v>1.6953805114290303</v>
      </c>
      <c r="AY42" s="46">
        <f t="shared" ref="AY42" si="77">(M42-L42)/100*10</f>
        <v>0.94</v>
      </c>
      <c r="AZ42" s="45">
        <f t="shared" ref="AZ42" si="78">(M42-L42)/100*5</f>
        <v>0.47</v>
      </c>
      <c r="BA42" s="47">
        <f t="shared" ref="BA42" si="79">(M42-L42)/100*3</f>
        <v>0.28200000000000003</v>
      </c>
      <c r="BB42" s="50">
        <f t="shared" ref="BB42" si="80">(M42-L42)/100*BB38</f>
        <v>0</v>
      </c>
      <c r="BC42" s="52">
        <f t="shared" ref="BC42" si="81">(M42-L42)/100*2</f>
        <v>0.188</v>
      </c>
      <c r="BD42" s="53">
        <f t="shared" ref="BD42" si="82">(M42-L42)/100*1</f>
        <v>9.4E-2</v>
      </c>
      <c r="BE42" s="54">
        <f t="shared" ref="BE42" si="83">(M42-L42)/100*1</f>
        <v>9.4E-2</v>
      </c>
      <c r="BF42" s="55">
        <f t="shared" ref="BF42" si="84">(M42-L42)/100*2</f>
        <v>0.188</v>
      </c>
      <c r="BG42" s="56">
        <f t="shared" ref="BG42" si="85">(M42-L42)/100*3</f>
        <v>0.28200000000000003</v>
      </c>
      <c r="BH42" s="5"/>
    </row>
    <row r="43" spans="1:60" s="12" customFormat="1" ht="25.15" customHeight="1" x14ac:dyDescent="0.25">
      <c r="A43" s="61" t="s">
        <v>80</v>
      </c>
      <c r="B43" s="31">
        <v>1.2</v>
      </c>
      <c r="C43" s="31">
        <f t="shared" si="61"/>
        <v>0</v>
      </c>
      <c r="D43" s="31">
        <f>Z43</f>
        <v>0</v>
      </c>
      <c r="E43" s="31">
        <f t="shared" si="65"/>
        <v>0</v>
      </c>
      <c r="F43" s="31">
        <f t="shared" si="57"/>
        <v>0</v>
      </c>
      <c r="G43" s="31">
        <v>1.8</v>
      </c>
      <c r="H43" s="31">
        <v>6</v>
      </c>
      <c r="I43" s="85">
        <f t="shared" si="58"/>
        <v>0</v>
      </c>
      <c r="J43" s="84">
        <f t="shared" si="3"/>
        <v>0</v>
      </c>
      <c r="K43" s="85">
        <f t="shared" si="4"/>
        <v>0</v>
      </c>
      <c r="L43" s="32">
        <f t="shared" si="64"/>
        <v>0</v>
      </c>
      <c r="M43" s="33">
        <f t="shared" si="5"/>
        <v>9</v>
      </c>
      <c r="N43" s="118">
        <v>34</v>
      </c>
      <c r="O43" s="6"/>
      <c r="P43" s="155"/>
      <c r="Q43" s="20"/>
      <c r="R43" s="105"/>
      <c r="S43" s="111"/>
      <c r="T43" s="110"/>
      <c r="U43" s="34">
        <v>0</v>
      </c>
      <c r="V43" s="82">
        <f>U43*V33</f>
        <v>0</v>
      </c>
      <c r="W43" s="34">
        <v>0</v>
      </c>
      <c r="X43" s="76">
        <f>W43*X33</f>
        <v>0</v>
      </c>
      <c r="Y43" s="34">
        <v>0</v>
      </c>
      <c r="Z43" s="76">
        <f>Y43*Z33</f>
        <v>0</v>
      </c>
      <c r="AA43" s="34">
        <v>0</v>
      </c>
      <c r="AB43" s="76">
        <f>AA43*AB33</f>
        <v>0</v>
      </c>
      <c r="AC43" s="34">
        <v>0</v>
      </c>
      <c r="AD43" s="76">
        <f>AC43*AD33</f>
        <v>0</v>
      </c>
      <c r="AE43" s="34">
        <v>0</v>
      </c>
      <c r="AF43" s="76">
        <f>AE43*AF33</f>
        <v>0</v>
      </c>
      <c r="AG43" s="96">
        <f t="shared" si="36"/>
        <v>0</v>
      </c>
      <c r="AH43" s="34">
        <v>0</v>
      </c>
      <c r="AI43" s="104">
        <f>AH43*AI33</f>
        <v>0</v>
      </c>
      <c r="AJ43" s="112">
        <v>0</v>
      </c>
      <c r="AK43" s="113">
        <v>0</v>
      </c>
      <c r="AL43" s="114">
        <v>0</v>
      </c>
      <c r="AM43" s="115">
        <v>0</v>
      </c>
      <c r="AN43" s="95"/>
      <c r="AO43" s="40">
        <f t="shared" si="38"/>
        <v>4.5</v>
      </c>
      <c r="AP43" s="97">
        <f t="shared" si="39"/>
        <v>3.15</v>
      </c>
      <c r="AQ43" s="102">
        <f t="shared" si="40"/>
        <v>2.4750000000000001</v>
      </c>
      <c r="AR43" s="103">
        <f>(M43-L43)/100*AR38+AQ43</f>
        <v>2.7218907406505259</v>
      </c>
      <c r="AS43" s="98">
        <f t="shared" si="42"/>
        <v>2.1149999999999998</v>
      </c>
      <c r="AT43" s="43">
        <f>(M43-L43)/100*AT38+AS43</f>
        <v>2.3259793601922674</v>
      </c>
      <c r="AU43" s="99">
        <f t="shared" si="44"/>
        <v>1.845</v>
      </c>
      <c r="AV43" s="99">
        <f>(M43-L43)/100*AV38+AU43</f>
        <v>2.0290458248485739</v>
      </c>
      <c r="AW43" s="42">
        <f t="shared" si="46"/>
        <v>1.4759999999999998</v>
      </c>
      <c r="AX43" s="42">
        <f>(M43-L43)/100*AX38+AW43</f>
        <v>1.6232366598788588</v>
      </c>
      <c r="AY43" s="46">
        <f t="shared" si="48"/>
        <v>0.89999999999999991</v>
      </c>
      <c r="AZ43" s="45">
        <f t="shared" si="49"/>
        <v>0.44999999999999996</v>
      </c>
      <c r="BA43" s="47">
        <f t="shared" si="50"/>
        <v>0.27</v>
      </c>
      <c r="BB43" s="50">
        <f>(M43-L43)/100*BB38</f>
        <v>0</v>
      </c>
      <c r="BC43" s="52">
        <f t="shared" si="52"/>
        <v>0.18</v>
      </c>
      <c r="BD43" s="53">
        <f t="shared" si="53"/>
        <v>0.09</v>
      </c>
      <c r="BE43" s="54">
        <f t="shared" si="54"/>
        <v>0.09</v>
      </c>
      <c r="BF43" s="55">
        <f t="shared" si="55"/>
        <v>0.18</v>
      </c>
      <c r="BG43" s="56">
        <f t="shared" si="56"/>
        <v>0.27</v>
      </c>
      <c r="BH43" s="5"/>
    </row>
    <row r="44" spans="1:60" s="12" customFormat="1" ht="25.15" customHeight="1" x14ac:dyDescent="0.25">
      <c r="A44" s="61" t="s">
        <v>78</v>
      </c>
      <c r="B44" s="31">
        <v>6.8</v>
      </c>
      <c r="C44" s="31">
        <f t="shared" si="61"/>
        <v>0</v>
      </c>
      <c r="D44" s="31">
        <f>Z44</f>
        <v>0</v>
      </c>
      <c r="E44" s="31">
        <f t="shared" si="65"/>
        <v>0</v>
      </c>
      <c r="F44" s="31">
        <f t="shared" si="57"/>
        <v>0</v>
      </c>
      <c r="G44" s="31">
        <f t="shared" ref="G44:G50" si="86">AF44</f>
        <v>0</v>
      </c>
      <c r="H44" s="31">
        <v>1.1000000000000001</v>
      </c>
      <c r="I44" s="85">
        <f t="shared" si="58"/>
        <v>0</v>
      </c>
      <c r="J44" s="84">
        <f t="shared" si="3"/>
        <v>0</v>
      </c>
      <c r="K44" s="85">
        <f t="shared" si="4"/>
        <v>0</v>
      </c>
      <c r="L44" s="32">
        <f t="shared" si="64"/>
        <v>0</v>
      </c>
      <c r="M44" s="33">
        <f t="shared" si="5"/>
        <v>7.9</v>
      </c>
      <c r="N44" s="118">
        <v>35</v>
      </c>
      <c r="O44" s="6"/>
      <c r="P44" s="155"/>
      <c r="Q44" s="20"/>
      <c r="R44" s="105"/>
      <c r="S44" s="111"/>
      <c r="T44" s="110"/>
      <c r="U44" s="34">
        <v>0</v>
      </c>
      <c r="V44" s="82">
        <f>U44*V34</f>
        <v>0</v>
      </c>
      <c r="W44" s="34">
        <v>0</v>
      </c>
      <c r="X44" s="76">
        <f>W44*X34</f>
        <v>0</v>
      </c>
      <c r="Y44" s="34">
        <v>0</v>
      </c>
      <c r="Z44" s="76">
        <f>Y44*Z34</f>
        <v>0</v>
      </c>
      <c r="AA44" s="34">
        <v>0</v>
      </c>
      <c r="AB44" s="76">
        <f>AA44*AB34</f>
        <v>0</v>
      </c>
      <c r="AC44" s="34">
        <v>0</v>
      </c>
      <c r="AD44" s="76">
        <f>AC44*AD34</f>
        <v>0</v>
      </c>
      <c r="AE44" s="34">
        <v>0</v>
      </c>
      <c r="AF44" s="76">
        <f>AE44*AF34</f>
        <v>0</v>
      </c>
      <c r="AG44" s="96">
        <f t="shared" si="36"/>
        <v>0</v>
      </c>
      <c r="AH44" s="34">
        <v>0</v>
      </c>
      <c r="AI44" s="104">
        <f>AH44*AI34</f>
        <v>0</v>
      </c>
      <c r="AJ44" s="112">
        <v>0</v>
      </c>
      <c r="AK44" s="113">
        <v>0</v>
      </c>
      <c r="AL44" s="114">
        <v>0</v>
      </c>
      <c r="AM44" s="115">
        <v>0</v>
      </c>
      <c r="AN44" s="95"/>
      <c r="AO44" s="40">
        <f t="shared" si="38"/>
        <v>3.95</v>
      </c>
      <c r="AP44" s="97">
        <f t="shared" si="39"/>
        <v>2.7650000000000001</v>
      </c>
      <c r="AQ44" s="102">
        <f t="shared" si="40"/>
        <v>2.1724999999999999</v>
      </c>
      <c r="AR44" s="103">
        <f>(M44-L44)/100*AR39+AQ44</f>
        <v>2.4246180673569855</v>
      </c>
      <c r="AS44" s="98">
        <f t="shared" si="42"/>
        <v>1.8565</v>
      </c>
      <c r="AT44" s="43">
        <f>(M44-L44)/100*AT39+AS44</f>
        <v>2.0719463484686971</v>
      </c>
      <c r="AU44" s="99">
        <f t="shared" si="44"/>
        <v>1.6194999999999999</v>
      </c>
      <c r="AV44" s="99">
        <f>(M44-L44)/100*AV39+AU44</f>
        <v>1.8074425593024803</v>
      </c>
      <c r="AW44" s="42">
        <f t="shared" si="46"/>
        <v>1.2955999999999999</v>
      </c>
      <c r="AX44" s="42">
        <f>(M44-L44)/100*AX39+AW44</f>
        <v>1.4459540474419841</v>
      </c>
      <c r="AY44" s="46">
        <f t="shared" si="48"/>
        <v>0.79</v>
      </c>
      <c r="AZ44" s="45">
        <f t="shared" si="49"/>
        <v>0.39500000000000002</v>
      </c>
      <c r="BA44" s="47">
        <f t="shared" si="50"/>
        <v>0.23699999999999999</v>
      </c>
      <c r="BB44" s="50">
        <f>(M44-L44)/100*BB39</f>
        <v>0</v>
      </c>
      <c r="BC44" s="52">
        <f t="shared" si="52"/>
        <v>0.158</v>
      </c>
      <c r="BD44" s="53">
        <f t="shared" si="53"/>
        <v>7.9000000000000001E-2</v>
      </c>
      <c r="BE44" s="54">
        <f t="shared" si="54"/>
        <v>7.9000000000000001E-2</v>
      </c>
      <c r="BF44" s="55">
        <f t="shared" si="55"/>
        <v>0.158</v>
      </c>
      <c r="BG44" s="56">
        <f t="shared" si="56"/>
        <v>0.23699999999999999</v>
      </c>
      <c r="BH44" s="5"/>
    </row>
    <row r="45" spans="1:60" s="12" customFormat="1" ht="25.15" customHeight="1" x14ac:dyDescent="0.25">
      <c r="A45" s="61" t="s">
        <v>101</v>
      </c>
      <c r="B45" s="31">
        <v>4</v>
      </c>
      <c r="C45" s="31">
        <f t="shared" si="61"/>
        <v>0</v>
      </c>
      <c r="D45" s="31">
        <v>1.8</v>
      </c>
      <c r="E45" s="31">
        <f t="shared" si="65"/>
        <v>0</v>
      </c>
      <c r="F45" s="31">
        <f t="shared" si="57"/>
        <v>0</v>
      </c>
      <c r="G45" s="31">
        <f t="shared" si="86"/>
        <v>0</v>
      </c>
      <c r="H45" s="31">
        <v>2</v>
      </c>
      <c r="I45" s="85">
        <f t="shared" si="58"/>
        <v>0</v>
      </c>
      <c r="J45" s="84">
        <f t="shared" si="3"/>
        <v>0</v>
      </c>
      <c r="K45" s="85">
        <f t="shared" si="4"/>
        <v>0</v>
      </c>
      <c r="L45" s="32">
        <f t="shared" si="64"/>
        <v>0</v>
      </c>
      <c r="M45" s="33">
        <f t="shared" si="5"/>
        <v>7.8</v>
      </c>
      <c r="N45" s="118">
        <v>36</v>
      </c>
      <c r="O45" s="6"/>
      <c r="P45" s="155"/>
      <c r="Q45" s="20"/>
      <c r="R45" s="105"/>
      <c r="S45" s="111"/>
      <c r="T45" s="110"/>
      <c r="U45" s="34">
        <v>0</v>
      </c>
      <c r="V45" s="82">
        <f>U45*V35</f>
        <v>0</v>
      </c>
      <c r="W45" s="34">
        <v>0</v>
      </c>
      <c r="X45" s="76">
        <f>W45*X35</f>
        <v>0</v>
      </c>
      <c r="Y45" s="34">
        <v>0</v>
      </c>
      <c r="Z45" s="76">
        <f>Y45*Z35</f>
        <v>0</v>
      </c>
      <c r="AA45" s="34">
        <v>0</v>
      </c>
      <c r="AB45" s="76">
        <f>AA45*AB35</f>
        <v>0</v>
      </c>
      <c r="AC45" s="34">
        <v>0</v>
      </c>
      <c r="AD45" s="76">
        <f>AC45*AD35</f>
        <v>0</v>
      </c>
      <c r="AE45" s="34">
        <v>0</v>
      </c>
      <c r="AF45" s="76">
        <f>AE45*AF35</f>
        <v>0</v>
      </c>
      <c r="AG45" s="96">
        <f t="shared" si="36"/>
        <v>0</v>
      </c>
      <c r="AH45" s="34">
        <v>0</v>
      </c>
      <c r="AI45" s="104">
        <f>AH45*AI35</f>
        <v>0</v>
      </c>
      <c r="AJ45" s="112">
        <v>0</v>
      </c>
      <c r="AK45" s="113">
        <v>0</v>
      </c>
      <c r="AL45" s="114">
        <v>0</v>
      </c>
      <c r="AM45" s="115">
        <v>0</v>
      </c>
      <c r="AN45" s="95"/>
      <c r="AO45" s="40">
        <f t="shared" si="38"/>
        <v>3.9</v>
      </c>
      <c r="AP45" s="97">
        <f t="shared" si="39"/>
        <v>2.73</v>
      </c>
      <c r="AQ45" s="102">
        <f t="shared" si="40"/>
        <v>2.145</v>
      </c>
      <c r="AR45" s="103">
        <f>(M45-L45)/100*AR40+AQ45</f>
        <v>2.3791908207352845</v>
      </c>
      <c r="AS45" s="98">
        <f t="shared" si="42"/>
        <v>1.833</v>
      </c>
      <c r="AT45" s="43">
        <f>(M45-L45)/100*AT40+AS45</f>
        <v>2.0331267013556067</v>
      </c>
      <c r="AU45" s="99">
        <f t="shared" si="44"/>
        <v>1.599</v>
      </c>
      <c r="AV45" s="99">
        <f>(M45-L45)/100*AV40+AU45</f>
        <v>1.7735786118208483</v>
      </c>
      <c r="AW45" s="42">
        <f t="shared" si="46"/>
        <v>1.2791999999999999</v>
      </c>
      <c r="AX45" s="42">
        <f>(M45-L45)/100*AX40+AW45</f>
        <v>1.4188628894566786</v>
      </c>
      <c r="AY45" s="46">
        <f t="shared" si="48"/>
        <v>0.78</v>
      </c>
      <c r="AZ45" s="45">
        <f t="shared" si="49"/>
        <v>0.39</v>
      </c>
      <c r="BA45" s="47">
        <f t="shared" si="50"/>
        <v>0.23399999999999999</v>
      </c>
      <c r="BB45" s="50">
        <f>(M45-L45)/100*BB40</f>
        <v>0</v>
      </c>
      <c r="BC45" s="52">
        <f t="shared" si="52"/>
        <v>0.156</v>
      </c>
      <c r="BD45" s="53">
        <f t="shared" si="53"/>
        <v>7.8E-2</v>
      </c>
      <c r="BE45" s="54">
        <f t="shared" si="54"/>
        <v>7.8E-2</v>
      </c>
      <c r="BF45" s="55">
        <f t="shared" si="55"/>
        <v>0.156</v>
      </c>
      <c r="BG45" s="56">
        <f t="shared" si="56"/>
        <v>0.23399999999999999</v>
      </c>
      <c r="BH45" s="5"/>
    </row>
    <row r="46" spans="1:60" s="12" customFormat="1" ht="25.15" customHeight="1" x14ac:dyDescent="0.25">
      <c r="A46" s="61" t="s">
        <v>87</v>
      </c>
      <c r="B46" s="31">
        <v>5.6</v>
      </c>
      <c r="C46" s="31">
        <f t="shared" si="61"/>
        <v>0</v>
      </c>
      <c r="D46" s="31">
        <f>Z46</f>
        <v>0</v>
      </c>
      <c r="E46" s="31">
        <f t="shared" si="65"/>
        <v>0</v>
      </c>
      <c r="F46" s="31">
        <f t="shared" si="57"/>
        <v>0</v>
      </c>
      <c r="G46" s="31">
        <f t="shared" si="86"/>
        <v>0</v>
      </c>
      <c r="H46" s="31">
        <v>0.7</v>
      </c>
      <c r="I46" s="85">
        <f t="shared" si="58"/>
        <v>0</v>
      </c>
      <c r="J46" s="84">
        <f t="shared" si="3"/>
        <v>0</v>
      </c>
      <c r="K46" s="85">
        <f t="shared" si="4"/>
        <v>0</v>
      </c>
      <c r="L46" s="32">
        <v>1.29</v>
      </c>
      <c r="M46" s="33">
        <f t="shared" si="5"/>
        <v>7.59</v>
      </c>
      <c r="N46" s="118">
        <v>37</v>
      </c>
      <c r="O46" s="6"/>
      <c r="P46" s="155"/>
      <c r="Q46" s="20"/>
      <c r="R46" s="105"/>
      <c r="S46" s="111"/>
      <c r="T46" s="110"/>
      <c r="U46" s="34">
        <v>0</v>
      </c>
      <c r="V46" s="82">
        <f>U46*V36</f>
        <v>0</v>
      </c>
      <c r="W46" s="34">
        <v>0</v>
      </c>
      <c r="X46" s="76">
        <f>W46*X36</f>
        <v>0</v>
      </c>
      <c r="Y46" s="34">
        <v>0</v>
      </c>
      <c r="Z46" s="76">
        <f>Y46*Z36</f>
        <v>0</v>
      </c>
      <c r="AA46" s="34">
        <v>0</v>
      </c>
      <c r="AB46" s="76">
        <f>AA46*AB36</f>
        <v>0</v>
      </c>
      <c r="AC46" s="34">
        <v>0</v>
      </c>
      <c r="AD46" s="76">
        <f>AC46*AD36</f>
        <v>0</v>
      </c>
      <c r="AE46" s="34">
        <v>0</v>
      </c>
      <c r="AF46" s="76">
        <f>AE46*AF36</f>
        <v>0</v>
      </c>
      <c r="AG46" s="96">
        <f t="shared" si="36"/>
        <v>0</v>
      </c>
      <c r="AH46" s="34">
        <v>0</v>
      </c>
      <c r="AI46" s="104">
        <f>AH46*AI36</f>
        <v>0</v>
      </c>
      <c r="AJ46" s="112">
        <v>0</v>
      </c>
      <c r="AK46" s="113">
        <v>0</v>
      </c>
      <c r="AL46" s="114">
        <v>0</v>
      </c>
      <c r="AM46" s="115">
        <v>0</v>
      </c>
      <c r="AN46" s="95"/>
      <c r="AO46" s="40">
        <f t="shared" si="38"/>
        <v>3.15</v>
      </c>
      <c r="AP46" s="97">
        <f t="shared" si="39"/>
        <v>2.2050000000000001</v>
      </c>
      <c r="AQ46" s="102">
        <f t="shared" si="40"/>
        <v>1.7324999999999999</v>
      </c>
      <c r="AR46" s="103">
        <f>(M46-L46)/100*AR41+AQ46</f>
        <v>1.9188378095736485</v>
      </c>
      <c r="AS46" s="98">
        <f t="shared" si="42"/>
        <v>1.4804999999999999</v>
      </c>
      <c r="AT46" s="43">
        <f>(M46-L46)/100*AT41+AS46</f>
        <v>1.6397341281811177</v>
      </c>
      <c r="AU46" s="99">
        <f t="shared" si="44"/>
        <v>1.2915000000000001</v>
      </c>
      <c r="AV46" s="99">
        <f>(M46-L46)/100*AV41+AU46</f>
        <v>1.4304063671367198</v>
      </c>
      <c r="AW46" s="42">
        <f t="shared" si="46"/>
        <v>1.0331999999999999</v>
      </c>
      <c r="AX46" s="42">
        <f>(M46-L46)/100*AX41+AW46</f>
        <v>1.1443250937093756</v>
      </c>
      <c r="AY46" s="46">
        <f t="shared" si="48"/>
        <v>0.63</v>
      </c>
      <c r="AZ46" s="45">
        <f t="shared" si="49"/>
        <v>0.315</v>
      </c>
      <c r="BA46" s="47">
        <f t="shared" si="50"/>
        <v>0.189</v>
      </c>
      <c r="BB46" s="50">
        <f>(M46-L46)/100*BB41</f>
        <v>0</v>
      </c>
      <c r="BC46" s="52">
        <f t="shared" si="52"/>
        <v>0.126</v>
      </c>
      <c r="BD46" s="53">
        <f t="shared" si="53"/>
        <v>6.3E-2</v>
      </c>
      <c r="BE46" s="54">
        <f t="shared" si="54"/>
        <v>6.3E-2</v>
      </c>
      <c r="BF46" s="55">
        <f t="shared" si="55"/>
        <v>0.126</v>
      </c>
      <c r="BG46" s="56">
        <f t="shared" si="56"/>
        <v>0.189</v>
      </c>
      <c r="BH46" s="5"/>
    </row>
    <row r="47" spans="1:60" s="12" customFormat="1" ht="25.15" customHeight="1" x14ac:dyDescent="0.25">
      <c r="A47" s="61" t="s">
        <v>88</v>
      </c>
      <c r="B47" s="31">
        <v>4.8</v>
      </c>
      <c r="C47" s="31">
        <f t="shared" si="61"/>
        <v>0</v>
      </c>
      <c r="D47" s="31">
        <f>Z47</f>
        <v>0</v>
      </c>
      <c r="E47" s="31">
        <f t="shared" si="65"/>
        <v>0</v>
      </c>
      <c r="F47" s="31">
        <f t="shared" si="57"/>
        <v>0</v>
      </c>
      <c r="G47" s="31">
        <f t="shared" si="86"/>
        <v>0</v>
      </c>
      <c r="H47" s="31">
        <v>1.5</v>
      </c>
      <c r="I47" s="85">
        <f t="shared" si="58"/>
        <v>0</v>
      </c>
      <c r="J47" s="84">
        <f t="shared" si="3"/>
        <v>0</v>
      </c>
      <c r="K47" s="85">
        <f t="shared" si="4"/>
        <v>0</v>
      </c>
      <c r="L47" s="32">
        <v>1.25</v>
      </c>
      <c r="M47" s="33">
        <f t="shared" si="5"/>
        <v>7.55</v>
      </c>
      <c r="N47" s="118">
        <v>38</v>
      </c>
      <c r="O47" s="6"/>
      <c r="P47" s="155"/>
      <c r="Q47" s="20"/>
      <c r="R47" s="105"/>
      <c r="S47" s="111"/>
      <c r="T47" s="110"/>
      <c r="U47" s="34">
        <v>0</v>
      </c>
      <c r="V47" s="82">
        <f>U47*V38</f>
        <v>0</v>
      </c>
      <c r="W47" s="34">
        <v>0</v>
      </c>
      <c r="X47" s="76">
        <f>W47*X38</f>
        <v>0</v>
      </c>
      <c r="Y47" s="34">
        <v>0</v>
      </c>
      <c r="Z47" s="76">
        <f>Y47*Z38</f>
        <v>0</v>
      </c>
      <c r="AA47" s="34">
        <v>0</v>
      </c>
      <c r="AB47" s="76">
        <f>AA47*AB38</f>
        <v>0</v>
      </c>
      <c r="AC47" s="34">
        <v>0</v>
      </c>
      <c r="AD47" s="76">
        <f>AC47*AD38</f>
        <v>0</v>
      </c>
      <c r="AE47" s="34">
        <v>0</v>
      </c>
      <c r="AF47" s="76">
        <f>AE47*AF38</f>
        <v>0</v>
      </c>
      <c r="AG47" s="96">
        <f t="shared" si="36"/>
        <v>0</v>
      </c>
      <c r="AH47" s="34">
        <v>0</v>
      </c>
      <c r="AI47" s="104">
        <f>AH47*AI38</f>
        <v>0</v>
      </c>
      <c r="AJ47" s="112">
        <v>0</v>
      </c>
      <c r="AK47" s="113">
        <v>0</v>
      </c>
      <c r="AL47" s="114">
        <v>0</v>
      </c>
      <c r="AM47" s="115">
        <v>0</v>
      </c>
      <c r="AN47" s="95"/>
      <c r="AO47" s="40">
        <f t="shared" si="38"/>
        <v>3.15</v>
      </c>
      <c r="AP47" s="97">
        <f t="shared" si="39"/>
        <v>2.2050000000000001</v>
      </c>
      <c r="AQ47" s="102">
        <f t="shared" si="40"/>
        <v>1.7324999999999999</v>
      </c>
      <c r="AR47" s="103">
        <f>(M47-L47)/100*AR44+AQ47</f>
        <v>1.8852509382434901</v>
      </c>
      <c r="AS47" s="98">
        <f t="shared" si="42"/>
        <v>1.4804999999999999</v>
      </c>
      <c r="AT47" s="43">
        <f>(M47-L47)/100*AT44+AS47</f>
        <v>1.6110326199535279</v>
      </c>
      <c r="AU47" s="99">
        <f t="shared" si="44"/>
        <v>1.2915000000000001</v>
      </c>
      <c r="AV47" s="99">
        <f>(M47-L47)/100*AV44+AU47</f>
        <v>1.4053688812360563</v>
      </c>
      <c r="AW47" s="42">
        <f t="shared" si="46"/>
        <v>1.0331999999999999</v>
      </c>
      <c r="AX47" s="42">
        <f>(M47-L47)/100*AX44+AW47</f>
        <v>1.124295104988845</v>
      </c>
      <c r="AY47" s="46">
        <f t="shared" si="48"/>
        <v>0.63</v>
      </c>
      <c r="AZ47" s="45">
        <f t="shared" si="49"/>
        <v>0.315</v>
      </c>
      <c r="BA47" s="47">
        <f t="shared" si="50"/>
        <v>0.189</v>
      </c>
      <c r="BB47" s="50">
        <f>(M47-L47)/100*BB44</f>
        <v>0</v>
      </c>
      <c r="BC47" s="52">
        <f t="shared" si="52"/>
        <v>0.126</v>
      </c>
      <c r="BD47" s="53">
        <f t="shared" si="53"/>
        <v>6.3E-2</v>
      </c>
      <c r="BE47" s="54">
        <f t="shared" si="54"/>
        <v>6.3E-2</v>
      </c>
      <c r="BF47" s="55">
        <f t="shared" si="55"/>
        <v>0.126</v>
      </c>
      <c r="BG47" s="56">
        <f t="shared" si="56"/>
        <v>0.189</v>
      </c>
      <c r="BH47" s="5"/>
    </row>
    <row r="48" spans="1:60" s="12" customFormat="1" ht="25.15" customHeight="1" x14ac:dyDescent="0.25">
      <c r="A48" s="61" t="s">
        <v>90</v>
      </c>
      <c r="B48" s="31">
        <v>4.8</v>
      </c>
      <c r="C48" s="31">
        <f t="shared" si="61"/>
        <v>0</v>
      </c>
      <c r="D48" s="31">
        <f>Z48</f>
        <v>0</v>
      </c>
      <c r="E48" s="31">
        <f t="shared" si="65"/>
        <v>0</v>
      </c>
      <c r="F48" s="31">
        <f t="shared" si="57"/>
        <v>0</v>
      </c>
      <c r="G48" s="31">
        <f t="shared" si="86"/>
        <v>0</v>
      </c>
      <c r="H48" s="31">
        <v>0.7</v>
      </c>
      <c r="I48" s="85">
        <f t="shared" si="58"/>
        <v>0</v>
      </c>
      <c r="J48" s="84">
        <f t="shared" si="3"/>
        <v>0</v>
      </c>
      <c r="K48" s="85">
        <f t="shared" si="4"/>
        <v>0</v>
      </c>
      <c r="L48" s="32">
        <f>AM48</f>
        <v>0</v>
      </c>
      <c r="M48" s="33">
        <f t="shared" si="5"/>
        <v>5.5</v>
      </c>
      <c r="N48" s="118">
        <v>39</v>
      </c>
      <c r="O48" s="6"/>
      <c r="P48" s="155"/>
      <c r="Q48" s="20"/>
      <c r="R48" s="105"/>
      <c r="S48" s="111"/>
      <c r="T48" s="110"/>
      <c r="U48" s="34">
        <v>0</v>
      </c>
      <c r="V48" s="82">
        <f>U48*V39</f>
        <v>0</v>
      </c>
      <c r="W48" s="34">
        <v>0</v>
      </c>
      <c r="X48" s="76">
        <f>W48*X39</f>
        <v>0</v>
      </c>
      <c r="Y48" s="34">
        <v>0</v>
      </c>
      <c r="Z48" s="76">
        <f>Y48*Z39</f>
        <v>0</v>
      </c>
      <c r="AA48" s="34">
        <v>0</v>
      </c>
      <c r="AB48" s="76">
        <f>AA48*AB39</f>
        <v>0</v>
      </c>
      <c r="AC48" s="34">
        <v>0</v>
      </c>
      <c r="AD48" s="76">
        <f>AC48*AD39</f>
        <v>0</v>
      </c>
      <c r="AE48" s="34">
        <v>0</v>
      </c>
      <c r="AF48" s="76">
        <f>AE48*AF39</f>
        <v>0</v>
      </c>
      <c r="AG48" s="96">
        <f t="shared" si="36"/>
        <v>0</v>
      </c>
      <c r="AH48" s="34">
        <v>0</v>
      </c>
      <c r="AI48" s="104">
        <f>AH48*AI39</f>
        <v>0</v>
      </c>
      <c r="AJ48" s="112">
        <v>0</v>
      </c>
      <c r="AK48" s="113">
        <v>0</v>
      </c>
      <c r="AL48" s="114">
        <v>0</v>
      </c>
      <c r="AM48" s="115">
        <v>0</v>
      </c>
      <c r="AN48" s="95"/>
      <c r="AO48" s="40">
        <f t="shared" si="38"/>
        <v>2.75</v>
      </c>
      <c r="AP48" s="97">
        <f t="shared" si="39"/>
        <v>1.925</v>
      </c>
      <c r="AQ48" s="102">
        <f t="shared" si="40"/>
        <v>1.5125</v>
      </c>
      <c r="AR48" s="103">
        <f>(M48-L48)/100*AR45+AQ48</f>
        <v>1.6433554951404405</v>
      </c>
      <c r="AS48" s="98">
        <f t="shared" si="42"/>
        <v>1.2925</v>
      </c>
      <c r="AT48" s="43">
        <f>(M48-L48)/100*AT45+AS48</f>
        <v>1.4043219685745583</v>
      </c>
      <c r="AU48" s="99">
        <f t="shared" si="44"/>
        <v>1.1274999999999999</v>
      </c>
      <c r="AV48" s="99">
        <f>(M48-L48)/100*AV45+AU48</f>
        <v>1.2250468236501466</v>
      </c>
      <c r="AW48" s="42">
        <f t="shared" si="46"/>
        <v>0.90199999999999991</v>
      </c>
      <c r="AX48" s="42">
        <f>(M48-L48)/100*AX45+AW48</f>
        <v>0.98003745892011729</v>
      </c>
      <c r="AY48" s="46">
        <f t="shared" si="48"/>
        <v>0.55000000000000004</v>
      </c>
      <c r="AZ48" s="45">
        <f t="shared" si="49"/>
        <v>0.27500000000000002</v>
      </c>
      <c r="BA48" s="47">
        <f t="shared" si="50"/>
        <v>0.16500000000000001</v>
      </c>
      <c r="BB48" s="50">
        <f>(M48-L48)/100*BB45</f>
        <v>0</v>
      </c>
      <c r="BC48" s="52">
        <f t="shared" si="52"/>
        <v>0.11</v>
      </c>
      <c r="BD48" s="53">
        <f t="shared" si="53"/>
        <v>5.5E-2</v>
      </c>
      <c r="BE48" s="54">
        <f t="shared" si="54"/>
        <v>5.5E-2</v>
      </c>
      <c r="BF48" s="55">
        <f t="shared" si="55"/>
        <v>0.11</v>
      </c>
      <c r="BG48" s="56">
        <f t="shared" si="56"/>
        <v>0.16500000000000001</v>
      </c>
      <c r="BH48" s="5"/>
    </row>
    <row r="49" spans="1:60" s="12" customFormat="1" ht="25.15" customHeight="1" x14ac:dyDescent="0.25">
      <c r="A49" s="61" t="s">
        <v>103</v>
      </c>
      <c r="B49" s="31">
        <v>2.4</v>
      </c>
      <c r="C49" s="31">
        <f t="shared" si="61"/>
        <v>0</v>
      </c>
      <c r="D49" s="31">
        <f>Z49</f>
        <v>0</v>
      </c>
      <c r="E49" s="31">
        <f t="shared" si="65"/>
        <v>0</v>
      </c>
      <c r="F49" s="31">
        <f t="shared" si="57"/>
        <v>0</v>
      </c>
      <c r="G49" s="31">
        <f t="shared" si="86"/>
        <v>0</v>
      </c>
      <c r="H49" s="31">
        <v>0.6</v>
      </c>
      <c r="I49" s="85">
        <f t="shared" si="58"/>
        <v>0</v>
      </c>
      <c r="J49" s="84">
        <f t="shared" si="3"/>
        <v>0</v>
      </c>
      <c r="K49" s="85">
        <f t="shared" si="4"/>
        <v>0</v>
      </c>
      <c r="L49" s="32">
        <f>AM49</f>
        <v>0</v>
      </c>
      <c r="M49" s="33">
        <f t="shared" si="5"/>
        <v>3</v>
      </c>
      <c r="N49" s="118">
        <v>40</v>
      </c>
      <c r="O49" s="6"/>
      <c r="P49" s="155"/>
      <c r="Q49" s="20"/>
      <c r="R49" s="105"/>
      <c r="S49" s="111"/>
      <c r="T49" s="110"/>
      <c r="U49" s="34">
        <v>0</v>
      </c>
      <c r="V49" s="82">
        <f>U49*V40</f>
        <v>0</v>
      </c>
      <c r="W49" s="34">
        <v>0</v>
      </c>
      <c r="X49" s="76">
        <f>W49*X40</f>
        <v>0</v>
      </c>
      <c r="Y49" s="34">
        <v>0</v>
      </c>
      <c r="Z49" s="76">
        <f>Y49*Z40</f>
        <v>0</v>
      </c>
      <c r="AA49" s="34">
        <v>0</v>
      </c>
      <c r="AB49" s="76">
        <f>AA49*AB40</f>
        <v>0</v>
      </c>
      <c r="AC49" s="34">
        <v>0</v>
      </c>
      <c r="AD49" s="76">
        <f>AC49*AD40</f>
        <v>0</v>
      </c>
      <c r="AE49" s="34">
        <v>0</v>
      </c>
      <c r="AF49" s="76">
        <f>AE49*AF40</f>
        <v>0</v>
      </c>
      <c r="AG49" s="96">
        <f t="shared" si="36"/>
        <v>0</v>
      </c>
      <c r="AH49" s="34">
        <v>0</v>
      </c>
      <c r="AI49" s="104">
        <f>AH49*AI40</f>
        <v>0</v>
      </c>
      <c r="AJ49" s="112">
        <v>0</v>
      </c>
      <c r="AK49" s="113">
        <v>0</v>
      </c>
      <c r="AL49" s="114">
        <v>0</v>
      </c>
      <c r="AM49" s="115">
        <v>0</v>
      </c>
      <c r="AN49" s="95"/>
      <c r="AO49" s="40">
        <f t="shared" si="38"/>
        <v>1.5</v>
      </c>
      <c r="AP49" s="97">
        <f t="shared" si="39"/>
        <v>1.05</v>
      </c>
      <c r="AQ49" s="102">
        <f t="shared" si="40"/>
        <v>0.82499999999999996</v>
      </c>
      <c r="AR49" s="103">
        <f>(M49-L49)/100*AR46+AQ49</f>
        <v>0.8825651342872094</v>
      </c>
      <c r="AS49" s="98">
        <f t="shared" si="42"/>
        <v>0.70499999999999996</v>
      </c>
      <c r="AT49" s="43">
        <f>(M49-L49)/100*AT46+AS49</f>
        <v>0.75419202384543349</v>
      </c>
      <c r="AU49" s="99">
        <f t="shared" si="44"/>
        <v>0.61499999999999999</v>
      </c>
      <c r="AV49" s="99">
        <f>(M49-L49)/100*AV46+AU49</f>
        <v>0.65791219101410159</v>
      </c>
      <c r="AW49" s="42">
        <f t="shared" si="46"/>
        <v>0.49199999999999994</v>
      </c>
      <c r="AX49" s="42">
        <f>(M49-L49)/100*AX46+AW49</f>
        <v>0.52632975281128125</v>
      </c>
      <c r="AY49" s="46">
        <f t="shared" si="48"/>
        <v>0.3</v>
      </c>
      <c r="AZ49" s="45">
        <f t="shared" si="49"/>
        <v>0.15</v>
      </c>
      <c r="BA49" s="47">
        <f t="shared" si="50"/>
        <v>0.09</v>
      </c>
      <c r="BB49" s="50">
        <f>(M49-L49)/100*BB46</f>
        <v>0</v>
      </c>
      <c r="BC49" s="52">
        <f t="shared" si="52"/>
        <v>0.06</v>
      </c>
      <c r="BD49" s="53">
        <f t="shared" si="53"/>
        <v>0.03</v>
      </c>
      <c r="BE49" s="54">
        <f t="shared" si="54"/>
        <v>0.03</v>
      </c>
      <c r="BF49" s="55">
        <f t="shared" si="55"/>
        <v>0.06</v>
      </c>
      <c r="BG49" s="56">
        <f t="shared" si="56"/>
        <v>0.09</v>
      </c>
      <c r="BH49" s="5"/>
    </row>
    <row r="50" spans="1:60" s="12" customFormat="1" ht="25.15" customHeight="1" x14ac:dyDescent="0.25">
      <c r="A50" s="61" t="s">
        <v>98</v>
      </c>
      <c r="B50" s="31">
        <v>1.2</v>
      </c>
      <c r="C50" s="31">
        <f t="shared" si="61"/>
        <v>0</v>
      </c>
      <c r="D50" s="31">
        <f>Z50</f>
        <v>0</v>
      </c>
      <c r="E50" s="31">
        <f t="shared" si="65"/>
        <v>0</v>
      </c>
      <c r="F50" s="31">
        <f t="shared" si="57"/>
        <v>0</v>
      </c>
      <c r="G50" s="31">
        <f t="shared" si="86"/>
        <v>0</v>
      </c>
      <c r="H50" s="31">
        <v>0</v>
      </c>
      <c r="I50" s="85">
        <f t="shared" si="58"/>
        <v>0</v>
      </c>
      <c r="J50" s="84">
        <f t="shared" si="3"/>
        <v>0</v>
      </c>
      <c r="K50" s="85">
        <f t="shared" si="4"/>
        <v>0</v>
      </c>
      <c r="L50" s="32">
        <f>AM50</f>
        <v>0</v>
      </c>
      <c r="M50" s="33">
        <f t="shared" si="5"/>
        <v>1.2</v>
      </c>
      <c r="N50" s="118">
        <v>41</v>
      </c>
      <c r="O50" s="6"/>
      <c r="P50" s="155"/>
      <c r="Q50" s="20"/>
      <c r="R50" s="105"/>
      <c r="S50" s="111"/>
      <c r="T50" s="110"/>
      <c r="U50" s="34">
        <v>0</v>
      </c>
      <c r="V50" s="82">
        <f>U50*V41</f>
        <v>0</v>
      </c>
      <c r="W50" s="34">
        <v>0</v>
      </c>
      <c r="X50" s="76">
        <f>W50*X41</f>
        <v>0</v>
      </c>
      <c r="Y50" s="34">
        <v>0</v>
      </c>
      <c r="Z50" s="76">
        <f>Y50*Z41</f>
        <v>0</v>
      </c>
      <c r="AA50" s="34">
        <v>0</v>
      </c>
      <c r="AB50" s="76">
        <f>AA50*AB41</f>
        <v>0</v>
      </c>
      <c r="AC50" s="34">
        <v>0</v>
      </c>
      <c r="AD50" s="76">
        <f>AC50*AD41</f>
        <v>0</v>
      </c>
      <c r="AE50" s="34">
        <v>0</v>
      </c>
      <c r="AF50" s="76">
        <f>AE50*AF41</f>
        <v>0</v>
      </c>
      <c r="AG50" s="96">
        <f t="shared" si="36"/>
        <v>0</v>
      </c>
      <c r="AH50" s="34">
        <v>0</v>
      </c>
      <c r="AI50" s="104">
        <f>AH50*AI41</f>
        <v>0</v>
      </c>
      <c r="AJ50" s="112">
        <v>0</v>
      </c>
      <c r="AK50" s="113">
        <v>0</v>
      </c>
      <c r="AL50" s="114">
        <v>0</v>
      </c>
      <c r="AM50" s="115">
        <v>0</v>
      </c>
      <c r="AN50" s="95"/>
      <c r="AO50" s="40">
        <f t="shared" si="38"/>
        <v>0.6</v>
      </c>
      <c r="AP50" s="97">
        <f t="shared" si="39"/>
        <v>0.42</v>
      </c>
      <c r="AQ50" s="102">
        <f t="shared" si="40"/>
        <v>0.33</v>
      </c>
      <c r="AR50" s="103" t="e">
        <f>(M50-L50)/100*#REF!+AQ50</f>
        <v>#REF!</v>
      </c>
      <c r="AS50" s="98">
        <f t="shared" si="42"/>
        <v>0.28200000000000003</v>
      </c>
      <c r="AT50" s="43" t="e">
        <f>(M50-L50)/100*#REF!+AS50</f>
        <v>#REF!</v>
      </c>
      <c r="AU50" s="99">
        <f t="shared" si="44"/>
        <v>0.246</v>
      </c>
      <c r="AV50" s="99" t="e">
        <f>(M50-L50)/100*#REF!+AU50</f>
        <v>#REF!</v>
      </c>
      <c r="AW50" s="42">
        <f t="shared" si="46"/>
        <v>0.19679999999999997</v>
      </c>
      <c r="AX50" s="42" t="e">
        <f>(M50-L50)/100*#REF!+AW50</f>
        <v>#REF!</v>
      </c>
      <c r="AY50" s="46">
        <f t="shared" si="48"/>
        <v>0.12</v>
      </c>
      <c r="AZ50" s="45">
        <f t="shared" si="49"/>
        <v>0.06</v>
      </c>
      <c r="BA50" s="47">
        <f t="shared" si="50"/>
        <v>3.6000000000000004E-2</v>
      </c>
      <c r="BB50" s="50" t="e">
        <f>(M50-L50)/100*#REF!</f>
        <v>#REF!</v>
      </c>
      <c r="BC50" s="52">
        <f t="shared" si="52"/>
        <v>2.4E-2</v>
      </c>
      <c r="BD50" s="53">
        <f t="shared" si="53"/>
        <v>1.2E-2</v>
      </c>
      <c r="BE50" s="54">
        <f t="shared" si="54"/>
        <v>1.2E-2</v>
      </c>
      <c r="BF50" s="55">
        <f t="shared" si="55"/>
        <v>2.4E-2</v>
      </c>
      <c r="BG50" s="56">
        <f t="shared" si="56"/>
        <v>3.6000000000000004E-2</v>
      </c>
      <c r="BH50" s="5"/>
    </row>
    <row r="51" spans="1:60" s="12" customFormat="1" ht="99" customHeight="1" x14ac:dyDescent="0.25">
      <c r="A51" s="146" t="s">
        <v>113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55"/>
      <c r="Q51" s="20"/>
      <c r="R51" s="16"/>
      <c r="S51" s="16"/>
      <c r="T51" s="16"/>
      <c r="U51" s="28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77"/>
      <c r="AH51" s="16"/>
      <c r="AI51" s="16"/>
      <c r="AJ51" s="22"/>
      <c r="AK51" s="22"/>
      <c r="AL51" s="22"/>
      <c r="AM51" s="22"/>
      <c r="AN51" s="22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</row>
    <row r="52" spans="1:60" s="12" customFormat="1" ht="14.45" customHeight="1" x14ac:dyDescent="0.25">
      <c r="N52" s="119"/>
      <c r="P52" s="155"/>
      <c r="Q52" s="20"/>
      <c r="R52" s="16"/>
      <c r="S52" s="16"/>
      <c r="T52" s="16"/>
      <c r="U52" s="28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77"/>
      <c r="AH52" s="16"/>
      <c r="AI52" s="16"/>
      <c r="AJ52" s="22"/>
      <c r="AK52" s="22"/>
      <c r="AL52" s="22"/>
      <c r="AM52" s="22"/>
      <c r="AN52" s="22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</row>
    <row r="53" spans="1:60" s="62" customFormat="1" ht="20.100000000000001" customHeight="1" x14ac:dyDescent="0.25">
      <c r="A53" s="62" t="s">
        <v>114</v>
      </c>
      <c r="M53" s="63"/>
      <c r="N53" s="120"/>
      <c r="O53" s="63"/>
      <c r="P53" s="155"/>
      <c r="Q53" s="64"/>
      <c r="R53" s="18"/>
      <c r="S53" s="18"/>
      <c r="T53" s="18"/>
      <c r="U53" s="29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78"/>
      <c r="AH53" s="18"/>
      <c r="AI53" s="18"/>
      <c r="AJ53" s="23"/>
      <c r="AK53" s="23"/>
      <c r="AL53" s="23"/>
      <c r="AM53" s="23"/>
      <c r="AN53" s="23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</row>
    <row r="54" spans="1:60" s="17" customFormat="1" ht="20.100000000000001" customHeight="1" x14ac:dyDescent="0.25">
      <c r="M54" s="12"/>
      <c r="N54" s="119"/>
      <c r="O54" s="12"/>
      <c r="P54" s="64"/>
      <c r="Q54" s="12"/>
      <c r="R54" s="18"/>
      <c r="S54" s="18"/>
      <c r="T54" s="18"/>
      <c r="U54" s="29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78"/>
      <c r="AH54" s="18"/>
      <c r="AI54" s="18"/>
      <c r="AJ54" s="23"/>
      <c r="AK54" s="23"/>
      <c r="AL54" s="23"/>
      <c r="AM54" s="23"/>
      <c r="AN54" s="23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</row>
    <row r="55" spans="1:60" s="17" customFormat="1" ht="20.100000000000001" customHeight="1" x14ac:dyDescent="0.25">
      <c r="M55" s="12"/>
      <c r="N55" s="119"/>
      <c r="O55" s="12"/>
      <c r="P55" s="64"/>
      <c r="Q55" s="12"/>
      <c r="R55" s="18"/>
      <c r="S55" s="18"/>
      <c r="T55" s="18"/>
      <c r="U55" s="29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78"/>
      <c r="AH55" s="18"/>
      <c r="AI55" s="18"/>
      <c r="AJ55" s="23"/>
      <c r="AK55" s="23"/>
      <c r="AL55" s="23"/>
      <c r="AM55" s="23"/>
      <c r="AN55" s="23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</row>
    <row r="56" spans="1:60" s="17" customFormat="1" ht="20.100000000000001" customHeight="1" x14ac:dyDescent="0.25">
      <c r="M56" s="12"/>
      <c r="N56" s="119"/>
      <c r="O56" s="12"/>
      <c r="P56" s="64"/>
      <c r="Q56" s="12"/>
      <c r="R56" s="18"/>
      <c r="S56" s="18"/>
      <c r="T56" s="18"/>
      <c r="U56" s="29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78"/>
      <c r="AH56" s="18"/>
      <c r="AI56" s="18"/>
      <c r="AJ56" s="23"/>
      <c r="AK56" s="23"/>
      <c r="AL56" s="23"/>
      <c r="AM56" s="23"/>
      <c r="AN56" s="23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</row>
  </sheetData>
  <sortState ref="A10:M50">
    <sortCondition descending="1" ref="M10:M50"/>
  </sortState>
  <mergeCells count="45">
    <mergeCell ref="A51:N51"/>
    <mergeCell ref="Q10:Q16"/>
    <mergeCell ref="B6:G6"/>
    <mergeCell ref="B7:G7"/>
    <mergeCell ref="B8:F8"/>
    <mergeCell ref="G8:G9"/>
    <mergeCell ref="P1:P53"/>
    <mergeCell ref="A2:O2"/>
    <mergeCell ref="A6:A9"/>
    <mergeCell ref="H7:H9"/>
    <mergeCell ref="I7:I9"/>
    <mergeCell ref="J7:J9"/>
    <mergeCell ref="K7:K9"/>
    <mergeCell ref="L7:L9"/>
    <mergeCell ref="M6:M9"/>
    <mergeCell ref="N6:N9"/>
    <mergeCell ref="R1:R9"/>
    <mergeCell ref="AO2:AO5"/>
    <mergeCell ref="AQ1:AR1"/>
    <mergeCell ref="AS1:AT1"/>
    <mergeCell ref="AS2:AT2"/>
    <mergeCell ref="S1:S9"/>
    <mergeCell ref="T1:T9"/>
    <mergeCell ref="AG6:AG9"/>
    <mergeCell ref="AQ2:AR2"/>
    <mergeCell ref="AM1:AM5"/>
    <mergeCell ref="V1:AG5"/>
    <mergeCell ref="AH1:AI5"/>
    <mergeCell ref="AJ1:AJ5"/>
    <mergeCell ref="AK1:AK5"/>
    <mergeCell ref="AL1:AL5"/>
    <mergeCell ref="AP2:AP5"/>
    <mergeCell ref="BE2:BG3"/>
    <mergeCell ref="BE4:BE5"/>
    <mergeCell ref="BF4:BF5"/>
    <mergeCell ref="BG4:BG5"/>
    <mergeCell ref="AU1:AV1"/>
    <mergeCell ref="AU2:AV2"/>
    <mergeCell ref="BA2:BA5"/>
    <mergeCell ref="BC2:BC5"/>
    <mergeCell ref="BD2:BD5"/>
    <mergeCell ref="AZ2:AZ5"/>
    <mergeCell ref="AW1:AX1"/>
    <mergeCell ref="AW2:AX2"/>
    <mergeCell ref="AY2:AY5"/>
  </mergeCells>
  <pageMargins left="0.44" right="0.12" top="0.44" bottom="0.23" header="0.17" footer="0.13"/>
  <pageSetup paperSize="9" scale="97" orientation="landscape" verticalDpi="300" r:id="rId1"/>
  <colBreaks count="1" manualBreakCount="1">
    <brk id="16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Nastavnici i saradnici</vt:lpstr>
      <vt:lpstr>'Nastavnici i saradnici'!Print_Area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Saudin Sivro</dc:creator>
  <cp:lastModifiedBy>GLAVNI</cp:lastModifiedBy>
  <cp:lastPrinted>2022-03-21T16:25:46Z</cp:lastPrinted>
  <dcterms:created xsi:type="dcterms:W3CDTF">2017-08-11T13:47:46Z</dcterms:created>
  <dcterms:modified xsi:type="dcterms:W3CDTF">2022-06-28T11:55:36Z</dcterms:modified>
</cp:coreProperties>
</file>