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AVNI.PC-GLAVNI\Desktop\Bodovna rang lista\Bodovna rang lista nastavnika, stručnih saradnika i saradnika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45" i="1" l="1"/>
  <c r="AZ45" i="1"/>
  <c r="AI45" i="1"/>
  <c r="H45" i="1" s="1"/>
  <c r="AF45" i="1"/>
  <c r="AD45" i="1"/>
  <c r="AB45" i="1"/>
  <c r="Z45" i="1"/>
  <c r="X45" i="1"/>
  <c r="V45" i="1"/>
  <c r="AG45" i="1" s="1"/>
  <c r="L45" i="1"/>
  <c r="K45" i="1"/>
  <c r="J45" i="1"/>
  <c r="G45" i="1"/>
  <c r="F45" i="1"/>
  <c r="E45" i="1"/>
  <c r="D45" i="1"/>
  <c r="B45" i="1"/>
  <c r="AI44" i="1"/>
  <c r="H44" i="1" s="1"/>
  <c r="AF44" i="1"/>
  <c r="G44" i="1" s="1"/>
  <c r="AD44" i="1"/>
  <c r="AB44" i="1"/>
  <c r="E44" i="1" s="1"/>
  <c r="Z44" i="1"/>
  <c r="X44" i="1"/>
  <c r="V44" i="1"/>
  <c r="AG44" i="1" s="1"/>
  <c r="K44" i="1"/>
  <c r="J44" i="1"/>
  <c r="I44" i="1"/>
  <c r="F44" i="1"/>
  <c r="D44" i="1"/>
  <c r="M44" i="1" s="1"/>
  <c r="B44" i="1"/>
  <c r="L43" i="1"/>
  <c r="K43" i="1"/>
  <c r="J43" i="1"/>
  <c r="I43" i="1"/>
  <c r="H43" i="1"/>
  <c r="G43" i="1"/>
  <c r="F43" i="1"/>
  <c r="D43" i="1"/>
  <c r="M43" i="1" s="1"/>
  <c r="B43" i="1"/>
  <c r="AI42" i="1"/>
  <c r="AF42" i="1"/>
  <c r="AD42" i="1"/>
  <c r="F42" i="1" s="1"/>
  <c r="AB42" i="1"/>
  <c r="Z42" i="1"/>
  <c r="D42" i="1" s="1"/>
  <c r="X42" i="1"/>
  <c r="V42" i="1"/>
  <c r="B42" i="1" s="1"/>
  <c r="L42" i="1"/>
  <c r="K42" i="1"/>
  <c r="J42" i="1"/>
  <c r="I42" i="1"/>
  <c r="H42" i="1"/>
  <c r="G42" i="1"/>
  <c r="E42" i="1"/>
  <c r="L41" i="1"/>
  <c r="K41" i="1"/>
  <c r="J41" i="1"/>
  <c r="I41" i="1"/>
  <c r="H41" i="1"/>
  <c r="G41" i="1"/>
  <c r="F41" i="1"/>
  <c r="E41" i="1"/>
  <c r="D41" i="1"/>
  <c r="B41" i="1"/>
  <c r="M41" i="1" s="1"/>
  <c r="K40" i="1"/>
  <c r="J40" i="1"/>
  <c r="I40" i="1"/>
  <c r="H40" i="1"/>
  <c r="G40" i="1"/>
  <c r="F40" i="1"/>
  <c r="E40" i="1"/>
  <c r="D40" i="1"/>
  <c r="M40" i="1" s="1"/>
  <c r="K39" i="1"/>
  <c r="J39" i="1"/>
  <c r="I39" i="1"/>
  <c r="G39" i="1"/>
  <c r="F39" i="1"/>
  <c r="E39" i="1"/>
  <c r="D39" i="1"/>
  <c r="B39" i="1"/>
  <c r="M39" i="1" s="1"/>
  <c r="K38" i="1"/>
  <c r="J38" i="1"/>
  <c r="I38" i="1"/>
  <c r="G38" i="1"/>
  <c r="F38" i="1"/>
  <c r="E38" i="1"/>
  <c r="D38" i="1"/>
  <c r="B38" i="1"/>
  <c r="L37" i="1"/>
  <c r="K37" i="1"/>
  <c r="J37" i="1"/>
  <c r="I37" i="1"/>
  <c r="H37" i="1"/>
  <c r="G37" i="1"/>
  <c r="F37" i="1"/>
  <c r="E37" i="1"/>
  <c r="D37" i="1"/>
  <c r="B37" i="1"/>
  <c r="M37" i="1" s="1"/>
  <c r="AI36" i="1"/>
  <c r="H36" i="1" s="1"/>
  <c r="AF36" i="1"/>
  <c r="AD36" i="1"/>
  <c r="AB36" i="1"/>
  <c r="Z36" i="1"/>
  <c r="X36" i="1"/>
  <c r="V36" i="1"/>
  <c r="AG36" i="1" s="1"/>
  <c r="L36" i="1"/>
  <c r="K36" i="1"/>
  <c r="J36" i="1"/>
  <c r="I36" i="1"/>
  <c r="G36" i="1"/>
  <c r="F36" i="1"/>
  <c r="E36" i="1"/>
  <c r="D36" i="1"/>
  <c r="B36" i="1"/>
  <c r="M36" i="1" s="1"/>
  <c r="L35" i="1"/>
  <c r="K35" i="1"/>
  <c r="J35" i="1"/>
  <c r="I35" i="1"/>
  <c r="AI34" i="1"/>
  <c r="AF34" i="1"/>
  <c r="G34" i="1" s="1"/>
  <c r="AD34" i="1"/>
  <c r="AB34" i="1"/>
  <c r="E34" i="1" s="1"/>
  <c r="Z34" i="1"/>
  <c r="X34" i="1"/>
  <c r="V34" i="1"/>
  <c r="K34" i="1"/>
  <c r="J34" i="1"/>
  <c r="I34" i="1"/>
  <c r="H34" i="1"/>
  <c r="F34" i="1"/>
  <c r="D34" i="1"/>
  <c r="M34" i="1" s="1"/>
  <c r="B34" i="1"/>
  <c r="AI33" i="1"/>
  <c r="AF33" i="1"/>
  <c r="G33" i="1" s="1"/>
  <c r="AD33" i="1"/>
  <c r="AB33" i="1"/>
  <c r="E33" i="1" s="1"/>
  <c r="Z33" i="1"/>
  <c r="X33" i="1"/>
  <c r="V33" i="1"/>
  <c r="AG33" i="1" s="1"/>
  <c r="K33" i="1"/>
  <c r="J33" i="1"/>
  <c r="I33" i="1"/>
  <c r="H33" i="1"/>
  <c r="F33" i="1"/>
  <c r="D33" i="1"/>
  <c r="B33" i="1"/>
  <c r="L32" i="1"/>
  <c r="K32" i="1"/>
  <c r="J32" i="1"/>
  <c r="I32" i="1"/>
  <c r="H32" i="1"/>
  <c r="G32" i="1"/>
  <c r="F32" i="1"/>
  <c r="D32" i="1"/>
  <c r="M32" i="1" s="1"/>
  <c r="B32" i="1"/>
  <c r="K31" i="1"/>
  <c r="J31" i="1"/>
  <c r="I31" i="1"/>
  <c r="G31" i="1"/>
  <c r="F31" i="1"/>
  <c r="E31" i="1"/>
  <c r="D31" i="1"/>
  <c r="B31" i="1"/>
  <c r="M31" i="1" s="1"/>
  <c r="K30" i="1"/>
  <c r="J30" i="1"/>
  <c r="I30" i="1"/>
  <c r="G30" i="1"/>
  <c r="F30" i="1"/>
  <c r="D30" i="1"/>
  <c r="B30" i="1"/>
  <c r="M30" i="1" s="1"/>
  <c r="L29" i="1"/>
  <c r="K29" i="1"/>
  <c r="J29" i="1"/>
  <c r="I29" i="1"/>
  <c r="H29" i="1"/>
  <c r="G29" i="1"/>
  <c r="F29" i="1"/>
  <c r="E29" i="1"/>
  <c r="D29" i="1"/>
  <c r="B29" i="1"/>
  <c r="M29" i="1" s="1"/>
  <c r="L28" i="1"/>
  <c r="J28" i="1"/>
  <c r="I28" i="1"/>
  <c r="H28" i="1"/>
  <c r="G28" i="1"/>
  <c r="F28" i="1"/>
  <c r="E28" i="1"/>
  <c r="D28" i="1"/>
  <c r="M28" i="1" s="1"/>
  <c r="B28" i="1"/>
  <c r="L27" i="1"/>
  <c r="K27" i="1"/>
  <c r="J27" i="1"/>
  <c r="I27" i="1"/>
  <c r="H27" i="1"/>
  <c r="G27" i="1"/>
  <c r="F27" i="1"/>
  <c r="E27" i="1"/>
  <c r="D27" i="1"/>
  <c r="B27" i="1"/>
  <c r="M27" i="1" s="1"/>
  <c r="K26" i="1"/>
  <c r="J26" i="1"/>
  <c r="I26" i="1"/>
  <c r="G26" i="1"/>
  <c r="F26" i="1"/>
  <c r="D26" i="1"/>
  <c r="C26" i="1"/>
  <c r="M26" i="1" s="1"/>
  <c r="K25" i="1"/>
  <c r="J25" i="1"/>
  <c r="I25" i="1"/>
  <c r="G25" i="1"/>
  <c r="F25" i="1"/>
  <c r="E25" i="1"/>
  <c r="D25" i="1"/>
  <c r="B25" i="1"/>
  <c r="M25" i="1" s="1"/>
  <c r="K24" i="1"/>
  <c r="J24" i="1"/>
  <c r="I24" i="1"/>
  <c r="G24" i="1"/>
  <c r="F24" i="1"/>
  <c r="E24" i="1"/>
  <c r="D24" i="1"/>
  <c r="B24" i="1"/>
  <c r="M24" i="1" s="1"/>
  <c r="K22" i="1"/>
  <c r="J22" i="1"/>
  <c r="I22" i="1"/>
  <c r="G22" i="1"/>
  <c r="F22" i="1"/>
  <c r="E22" i="1"/>
  <c r="D22" i="1"/>
  <c r="B22" i="1"/>
  <c r="M22" i="1" s="1"/>
  <c r="AI21" i="1"/>
  <c r="AF21" i="1"/>
  <c r="AD21" i="1"/>
  <c r="F21" i="1" s="1"/>
  <c r="AB21" i="1"/>
  <c r="Z21" i="1"/>
  <c r="X21" i="1"/>
  <c r="V21" i="1"/>
  <c r="AG21" i="1" s="1"/>
  <c r="L21" i="1"/>
  <c r="K21" i="1"/>
  <c r="J21" i="1"/>
  <c r="I21" i="1"/>
  <c r="G21" i="1"/>
  <c r="D21" i="1"/>
  <c r="C21" i="1"/>
  <c r="M21" i="1" s="1"/>
  <c r="K20" i="1"/>
  <c r="J20" i="1"/>
  <c r="I20" i="1"/>
  <c r="F20" i="1"/>
  <c r="D20" i="1"/>
  <c r="B20" i="1"/>
  <c r="M20" i="1" s="1"/>
  <c r="K19" i="1"/>
  <c r="J19" i="1"/>
  <c r="I19" i="1"/>
  <c r="G19" i="1"/>
  <c r="E19" i="1"/>
  <c r="D19" i="1"/>
  <c r="B19" i="1"/>
  <c r="M19" i="1" s="1"/>
  <c r="K18" i="1"/>
  <c r="J18" i="1"/>
  <c r="I18" i="1"/>
  <c r="G18" i="1"/>
  <c r="F18" i="1"/>
  <c r="D18" i="1"/>
  <c r="B18" i="1"/>
  <c r="M18" i="1" s="1"/>
  <c r="K17" i="1"/>
  <c r="J17" i="1"/>
  <c r="I17" i="1"/>
  <c r="F17" i="1"/>
  <c r="D17" i="1"/>
  <c r="B17" i="1"/>
  <c r="M17" i="1" s="1"/>
  <c r="L16" i="1"/>
  <c r="K16" i="1"/>
  <c r="J16" i="1"/>
  <c r="H16" i="1"/>
  <c r="G16" i="1"/>
  <c r="F16" i="1"/>
  <c r="E16" i="1"/>
  <c r="D16" i="1"/>
  <c r="M16" i="1" s="1"/>
  <c r="B16" i="1"/>
  <c r="L15" i="1"/>
  <c r="K15" i="1"/>
  <c r="J15" i="1"/>
  <c r="I15" i="1"/>
  <c r="G15" i="1"/>
  <c r="D15" i="1"/>
  <c r="M15" i="1" s="1"/>
  <c r="B15" i="1"/>
  <c r="L14" i="1"/>
  <c r="K14" i="1"/>
  <c r="J14" i="1"/>
  <c r="I14" i="1"/>
  <c r="F14" i="1"/>
  <c r="D14" i="1"/>
  <c r="M14" i="1" s="1"/>
  <c r="B14" i="1"/>
  <c r="K13" i="1"/>
  <c r="J13" i="1"/>
  <c r="I13" i="1"/>
  <c r="G13" i="1"/>
  <c r="F13" i="1"/>
  <c r="E13" i="1"/>
  <c r="D13" i="1"/>
  <c r="B13" i="1"/>
  <c r="M13" i="1" s="1"/>
  <c r="K12" i="1"/>
  <c r="J12" i="1"/>
  <c r="I12" i="1"/>
  <c r="G12" i="1"/>
  <c r="F12" i="1"/>
  <c r="B12" i="1"/>
  <c r="M12" i="1" s="1"/>
  <c r="AI11" i="1"/>
  <c r="AF11" i="1"/>
  <c r="AD11" i="1"/>
  <c r="F11" i="1" s="1"/>
  <c r="AB11" i="1"/>
  <c r="Z11" i="1"/>
  <c r="D11" i="1" s="1"/>
  <c r="X11" i="1"/>
  <c r="V11" i="1"/>
  <c r="AG11" i="1" s="1"/>
  <c r="K11" i="1"/>
  <c r="J11" i="1"/>
  <c r="G11" i="1"/>
  <c r="E11" i="1"/>
  <c r="AI10" i="1"/>
  <c r="AI35" i="1" s="1"/>
  <c r="H35" i="1" s="1"/>
  <c r="AF10" i="1"/>
  <c r="AF35" i="1" s="1"/>
  <c r="G35" i="1" s="1"/>
  <c r="AD10" i="1"/>
  <c r="AD35" i="1" s="1"/>
  <c r="F35" i="1" s="1"/>
  <c r="AB10" i="1"/>
  <c r="Z10" i="1"/>
  <c r="Z35" i="1" s="1"/>
  <c r="D35" i="1" s="1"/>
  <c r="X10" i="1"/>
  <c r="X35" i="1" s="1"/>
  <c r="V10" i="1"/>
  <c r="V35" i="1" s="1"/>
  <c r="K10" i="1"/>
  <c r="J10" i="1"/>
  <c r="I10" i="1"/>
  <c r="G10" i="1"/>
  <c r="D10" i="1"/>
  <c r="B10" i="1"/>
  <c r="BB6" i="1"/>
  <c r="AX6" i="1"/>
  <c r="AV6" i="1"/>
  <c r="AT6" i="1"/>
  <c r="AR6" i="1"/>
  <c r="E10" i="1" l="1"/>
  <c r="M10" i="1" s="1"/>
  <c r="AB35" i="1"/>
  <c r="E35" i="1" s="1"/>
  <c r="BF21" i="1"/>
  <c r="BD21" i="1"/>
  <c r="BB21" i="1"/>
  <c r="AZ21" i="1"/>
  <c r="AP21" i="1"/>
  <c r="BG21" i="1"/>
  <c r="BE21" i="1"/>
  <c r="BC21" i="1"/>
  <c r="BA21" i="1"/>
  <c r="AY21" i="1"/>
  <c r="AW21" i="1"/>
  <c r="AX21" i="1" s="1"/>
  <c r="AX36" i="1" s="1"/>
  <c r="AU21" i="1"/>
  <c r="AV21" i="1" s="1"/>
  <c r="AV36" i="1" s="1"/>
  <c r="AS21" i="1"/>
  <c r="AT21" i="1" s="1"/>
  <c r="AT36" i="1" s="1"/>
  <c r="AQ21" i="1"/>
  <c r="AR21" i="1" s="1"/>
  <c r="AR36" i="1" s="1"/>
  <c r="AO21" i="1"/>
  <c r="BG36" i="1"/>
  <c r="BE36" i="1"/>
  <c r="BC36" i="1"/>
  <c r="BA36" i="1"/>
  <c r="AY36" i="1"/>
  <c r="AW36" i="1"/>
  <c r="AU36" i="1"/>
  <c r="AS36" i="1"/>
  <c r="AQ36" i="1"/>
  <c r="AO36" i="1"/>
  <c r="BF36" i="1"/>
  <c r="BB36" i="1"/>
  <c r="AP36" i="1"/>
  <c r="BD36" i="1"/>
  <c r="AZ36" i="1"/>
  <c r="BG44" i="1"/>
  <c r="BE44" i="1"/>
  <c r="BC44" i="1"/>
  <c r="BA44" i="1"/>
  <c r="AY44" i="1"/>
  <c r="AW44" i="1"/>
  <c r="AU44" i="1"/>
  <c r="AS44" i="1"/>
  <c r="AQ44" i="1"/>
  <c r="AO44" i="1"/>
  <c r="BF44" i="1"/>
  <c r="AP44" i="1"/>
  <c r="BD44" i="1"/>
  <c r="AZ44" i="1"/>
  <c r="B11" i="1"/>
  <c r="M11" i="1" s="1"/>
  <c r="M33" i="1"/>
  <c r="BG34" i="1"/>
  <c r="BE34" i="1"/>
  <c r="BC34" i="1"/>
  <c r="BA34" i="1"/>
  <c r="AY34" i="1"/>
  <c r="AW34" i="1"/>
  <c r="AU34" i="1"/>
  <c r="AS34" i="1"/>
  <c r="AQ34" i="1"/>
  <c r="AO34" i="1"/>
  <c r="BD34" i="1"/>
  <c r="AZ34" i="1"/>
  <c r="BF34" i="1"/>
  <c r="AP34" i="1"/>
  <c r="M42" i="1"/>
  <c r="AG42" i="1"/>
  <c r="AG35" i="1"/>
  <c r="AG10" i="1"/>
  <c r="AG34" i="1"/>
  <c r="B35" i="1"/>
  <c r="M35" i="1" s="1"/>
  <c r="M38" i="1"/>
  <c r="BG45" i="1"/>
  <c r="BE45" i="1"/>
  <c r="BC45" i="1"/>
  <c r="BA45" i="1"/>
  <c r="AY45" i="1"/>
  <c r="AW45" i="1"/>
  <c r="AU45" i="1"/>
  <c r="AS45" i="1"/>
  <c r="AQ45" i="1"/>
  <c r="AO45" i="1"/>
  <c r="AP45" i="1"/>
  <c r="BF45" i="1"/>
  <c r="BF42" i="1" l="1"/>
  <c r="BD42" i="1"/>
  <c r="BB42" i="1"/>
  <c r="AZ42" i="1"/>
  <c r="AP42" i="1"/>
  <c r="BG42" i="1"/>
  <c r="BC42" i="1"/>
  <c r="AY42" i="1"/>
  <c r="AU42" i="1"/>
  <c r="AQ42" i="1"/>
  <c r="BE42" i="1"/>
  <c r="BA42" i="1"/>
  <c r="AW42" i="1"/>
  <c r="AS42" i="1"/>
  <c r="AO42" i="1"/>
  <c r="BF33" i="1"/>
  <c r="BD33" i="1"/>
  <c r="BB33" i="1"/>
  <c r="AZ33" i="1"/>
  <c r="BE33" i="1"/>
  <c r="BA33" i="1"/>
  <c r="AW33" i="1"/>
  <c r="AX33" i="1" s="1"/>
  <c r="AX42" i="1" s="1"/>
  <c r="AU33" i="1"/>
  <c r="AS33" i="1"/>
  <c r="AT33" i="1" s="1"/>
  <c r="AT42" i="1" s="1"/>
  <c r="AQ33" i="1"/>
  <c r="AO33" i="1"/>
  <c r="BG33" i="1"/>
  <c r="BC33" i="1"/>
  <c r="AY33" i="1"/>
  <c r="AV33" i="1"/>
  <c r="AV42" i="1" s="1"/>
  <c r="AR33" i="1"/>
  <c r="AR42" i="1" s="1"/>
  <c r="AP33" i="1"/>
  <c r="BG10" i="1"/>
  <c r="BE10" i="1"/>
  <c r="BC10" i="1"/>
  <c r="BA10" i="1"/>
  <c r="AY10" i="1"/>
  <c r="AW10" i="1"/>
  <c r="AU10" i="1"/>
  <c r="AS10" i="1"/>
  <c r="AQ10" i="1"/>
  <c r="AR10" i="1" s="1"/>
  <c r="AR34" i="1" s="1"/>
  <c r="AR44" i="1" s="1"/>
  <c r="AO10" i="1"/>
  <c r="BD10" i="1"/>
  <c r="AZ10" i="1"/>
  <c r="AV10" i="1"/>
  <c r="AV34" i="1" s="1"/>
  <c r="AV44" i="1" s="1"/>
  <c r="BF10" i="1"/>
  <c r="BB10" i="1"/>
  <c r="BB34" i="1" s="1"/>
  <c r="BB44" i="1" s="1"/>
  <c r="AX10" i="1"/>
  <c r="AX34" i="1" s="1"/>
  <c r="AX44" i="1" s="1"/>
  <c r="AT10" i="1"/>
  <c r="AT34" i="1" s="1"/>
  <c r="AT44" i="1" s="1"/>
  <c r="AP10" i="1"/>
  <c r="BG35" i="1"/>
  <c r="BE35" i="1"/>
  <c r="BC35" i="1"/>
  <c r="BA35" i="1"/>
  <c r="AY35" i="1"/>
  <c r="AW35" i="1"/>
  <c r="AU35" i="1"/>
  <c r="AS35" i="1"/>
  <c r="AQ35" i="1"/>
  <c r="AO35" i="1"/>
  <c r="BF35" i="1"/>
  <c r="AP35" i="1"/>
  <c r="BD35" i="1"/>
  <c r="AZ35" i="1"/>
  <c r="BF11" i="1"/>
  <c r="BD11" i="1"/>
  <c r="BB11" i="1"/>
  <c r="BB35" i="1" s="1"/>
  <c r="BB45" i="1" s="1"/>
  <c r="AZ11" i="1"/>
  <c r="AP11" i="1"/>
  <c r="BG11" i="1"/>
  <c r="BE11" i="1"/>
  <c r="BC11" i="1"/>
  <c r="BA11" i="1"/>
  <c r="AY11" i="1"/>
  <c r="AW11" i="1"/>
  <c r="AX11" i="1" s="1"/>
  <c r="AX35" i="1" s="1"/>
  <c r="AX45" i="1" s="1"/>
  <c r="AU11" i="1"/>
  <c r="AV11" i="1" s="1"/>
  <c r="AV35" i="1" s="1"/>
  <c r="AV45" i="1" s="1"/>
  <c r="AS11" i="1"/>
  <c r="AT11" i="1" s="1"/>
  <c r="AT35" i="1" s="1"/>
  <c r="AT45" i="1" s="1"/>
  <c r="AQ11" i="1"/>
  <c r="AR11" i="1" s="1"/>
  <c r="AR35" i="1" s="1"/>
  <c r="AR45" i="1" s="1"/>
  <c r="AO11" i="1"/>
</calcChain>
</file>

<file path=xl/sharedStrings.xml><?xml version="1.0" encoding="utf-8"?>
<sst xmlns="http://schemas.openxmlformats.org/spreadsheetml/2006/main" count="120" uniqueCount="110">
  <si>
    <t>Broj 12 – Strana 86                SLUŽBENE NOVINE KANTONA SARAJEVO               Četvrtak, 24.3.2022.</t>
  </si>
  <si>
    <t>Adresa</t>
  </si>
  <si>
    <t>Mejl</t>
  </si>
  <si>
    <t>Telefon</t>
  </si>
  <si>
    <t>Član 9.</t>
  </si>
  <si>
    <t>Član 10.</t>
  </si>
  <si>
    <t>Član 11.</t>
  </si>
  <si>
    <t>Član 12.</t>
  </si>
  <si>
    <t>Član 13.</t>
  </si>
  <si>
    <t>Član 14.</t>
  </si>
  <si>
    <t>Bodovna rang-lista nastavnika, stručnih saradnika i saradnika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</si>
  <si>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</si>
  <si>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</si>
  <si>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</si>
  <si>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</si>
  <si>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</si>
  <si>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</si>
  <si>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</si>
  <si>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</si>
  <si>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</si>
  <si>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</si>
  <si>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</si>
  <si>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</si>
  <si>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0-9</t>
  </si>
  <si>
    <t>0-36</t>
  </si>
  <si>
    <t>0-6</t>
  </si>
  <si>
    <t>Ustanova:JU OŠ "MEHMEDALIJA MAK DIZDAR"                 Radno mjesto: A) b ) 3 Nastavnik osnove tehnike</t>
  </si>
  <si>
    <t>X-VII</t>
  </si>
  <si>
    <t>VI-III</t>
  </si>
  <si>
    <t>II i I</t>
  </si>
  <si>
    <t>Prezime i ime kandidata</t>
  </si>
  <si>
    <t>Radni staž/radno iskustvo</t>
  </si>
  <si>
    <t>Vrijeme provedeno na evidenciji službe za zapošljavanje</t>
  </si>
  <si>
    <t>Stručna zvanja</t>
  </si>
  <si>
    <t>Akademska zvanja</t>
  </si>
  <si>
    <t>Posebna priznanja</t>
  </si>
  <si>
    <t>Dopunska prava boraca-branitelja BiH i članova njihovih porodica</t>
  </si>
  <si>
    <t>Ukupni broj bodova</t>
  </si>
  <si>
    <t>Rang</t>
  </si>
  <si>
    <t xml:space="preserve">(1) a) </t>
  </si>
  <si>
    <t>(1) b)</t>
  </si>
  <si>
    <t xml:space="preserve">(1) c) </t>
  </si>
  <si>
    <t>(1) d)</t>
  </si>
  <si>
    <t>(1) e)</t>
  </si>
  <si>
    <t>2.</t>
  </si>
  <si>
    <t>Zbir max 30 osim (1) e)</t>
  </si>
  <si>
    <t>biro</t>
  </si>
  <si>
    <t>(1) a) ili b)</t>
  </si>
  <si>
    <t>(1) a), b) ili c)</t>
  </si>
  <si>
    <t>na</t>
  </si>
  <si>
    <t>pored</t>
  </si>
  <si>
    <t>asis</t>
  </si>
  <si>
    <t>izvan</t>
  </si>
  <si>
    <t>dod u</t>
  </si>
  <si>
    <t>prip</t>
  </si>
  <si>
    <t>max</t>
  </si>
  <si>
    <t>struč</t>
  </si>
  <si>
    <t>akad</t>
  </si>
  <si>
    <t>pos</t>
  </si>
  <si>
    <t>dop</t>
  </si>
  <si>
    <t>stav (1)</t>
  </si>
  <si>
    <t>stav (2)</t>
  </si>
  <si>
    <t>zv</t>
  </si>
  <si>
    <t>priz</t>
  </si>
  <si>
    <t>prav</t>
  </si>
  <si>
    <t>a)</t>
  </si>
  <si>
    <t>b)</t>
  </si>
  <si>
    <t>c)</t>
  </si>
  <si>
    <t>d)</t>
  </si>
  <si>
    <t>e)</t>
  </si>
  <si>
    <t>4,6,8</t>
  </si>
  <si>
    <t>bor</t>
  </si>
  <si>
    <t>ŠAHOVIĆ SABINA</t>
  </si>
  <si>
    <t>KRUPALIJA EMIRA</t>
  </si>
  <si>
    <t>ČOKO ALMIRA</t>
  </si>
  <si>
    <t>DOLAN DALILA</t>
  </si>
  <si>
    <t>HAMZIĆ AZEM</t>
  </si>
  <si>
    <t>PRCIĆ SUVADA</t>
  </si>
  <si>
    <t>HADŽIĆ AIDA</t>
  </si>
  <si>
    <t>DEDIĆ SAID</t>
  </si>
  <si>
    <t>AVDIĆ LEILA</t>
  </si>
  <si>
    <t>LIGATA DŽENITA</t>
  </si>
  <si>
    <t xml:space="preserve">NALO HURIJA </t>
  </si>
  <si>
    <t>JAHIĆ ALMA</t>
  </si>
  <si>
    <t>TAHIĆ ZAHIROVIĆ ŠEHERZADA</t>
  </si>
  <si>
    <t>KURUNDŽIJA ŠEJLA</t>
  </si>
  <si>
    <t>ĆORIĆ MIRZA</t>
  </si>
  <si>
    <t>ISIĆ SAMRA</t>
  </si>
  <si>
    <t>ĆATOVIĆ MIRNA</t>
  </si>
  <si>
    <t>SKOPLJAK JASMINA</t>
  </si>
  <si>
    <t>HAZNEDAREVIĆ AMRA</t>
  </si>
  <si>
    <t>KADRIĆ JUSO</t>
  </si>
  <si>
    <t>PLEH ENISA</t>
  </si>
  <si>
    <t>HADŽOVIĆ  JUSUF</t>
  </si>
  <si>
    <t>HINDIJA AMEL</t>
  </si>
  <si>
    <t>BANDIĆ KENAN</t>
  </si>
  <si>
    <t>HODŽIĆ BERINA</t>
  </si>
  <si>
    <t>HADŽOVIĆ  AMNA</t>
  </si>
  <si>
    <t>POLJIĆ ERMINA</t>
  </si>
  <si>
    <t>LEPIĆ EDIB</t>
  </si>
  <si>
    <t>MRNĐIĆ FATIMA</t>
  </si>
  <si>
    <t>LEPIĆ INDIRA</t>
  </si>
  <si>
    <t>AGANOVIĆ AMAR</t>
  </si>
  <si>
    <t>EFENDIĆ AZEMA</t>
  </si>
  <si>
    <t>SOFTIĆ MERJEMA</t>
  </si>
  <si>
    <t>KVRGIĆ AIDA</t>
  </si>
  <si>
    <t>KRŠO AJLA</t>
  </si>
  <si>
    <t>KUĆANOVIĆ SAMRA</t>
  </si>
  <si>
    <t>Napomena: Kandidati čije prijave nisu uzete u razmatranje zbog dostavljanja nepotpune dokumentacije su: Musić Aida i Kazazović Jasmin.</t>
  </si>
  <si>
    <t>Predsjednik Komisije: Aljić Sabina član Komisije: Jahić Larisa član Komisije: Bašić-Šarac Meliha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</si>
</sst>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Times New Roman"/>
      <family val="1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  <charset val="238"/>
    </font>
    <font>
      <sz val="10"/>
      <name val="Times New Roman"/>
      <family val="1"/>
    </font>
    <font>
      <sz val="12"/>
      <name val="Times New Roman"/>
      <family val="1"/>
      <charset val="238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  <charset val="238"/>
    </font>
    <font>
      <sz val="12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</font>
    <font>
      <b/>
      <sz val="1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0" applyFont="1"/>
    <xf numFmtId="0" fontId="2" fillId="2" borderId="0" xfId="0" applyFont="1" applyFill="1"/>
    <xf numFmtId="0" fontId="4" fillId="0" borderId="0" xfId="0" applyFont="1" applyBorder="1" applyAlignment="1">
      <alignment vertical="center" textRotation="180"/>
    </xf>
    <xf numFmtId="0" fontId="2" fillId="0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6" fillId="13" borderId="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vertical="center" textRotation="90" wrapText="1"/>
    </xf>
    <xf numFmtId="0" fontId="13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15" fillId="4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wrapText="1"/>
    </xf>
    <xf numFmtId="0" fontId="15" fillId="6" borderId="0" xfId="0" applyFont="1" applyFill="1" applyAlignment="1">
      <alignment horizontal="center" wrapText="1"/>
    </xf>
    <xf numFmtId="0" fontId="15" fillId="7" borderId="0" xfId="0" applyFont="1" applyFill="1" applyAlignment="1">
      <alignment horizontal="center" wrapText="1"/>
    </xf>
    <xf numFmtId="0" fontId="15" fillId="8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164" fontId="6" fillId="9" borderId="0" xfId="0" applyNumberFormat="1" applyFont="1" applyFill="1" applyBorder="1" applyAlignment="1">
      <alignment horizontal="center" vertical="center" wrapText="1"/>
    </xf>
    <xf numFmtId="164" fontId="6" fillId="10" borderId="0" xfId="0" applyNumberFormat="1" applyFont="1" applyFill="1" applyBorder="1" applyAlignment="1">
      <alignment horizontal="center" vertical="center" wrapText="1"/>
    </xf>
    <xf numFmtId="164" fontId="6" fillId="6" borderId="0" xfId="0" applyNumberFormat="1" applyFont="1" applyFill="1" applyBorder="1" applyAlignment="1">
      <alignment horizontal="center" vertical="center" wrapText="1"/>
    </xf>
    <xf numFmtId="164" fontId="6" fillId="11" borderId="0" xfId="0" applyNumberFormat="1" applyFont="1" applyFill="1" applyBorder="1" applyAlignment="1">
      <alignment horizontal="center" vertical="center" wrapText="1"/>
    </xf>
    <xf numFmtId="164" fontId="6" fillId="13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vertical="center" wrapText="1"/>
    </xf>
    <xf numFmtId="0" fontId="16" fillId="2" borderId="0" xfId="0" applyFont="1" applyFill="1" applyBorder="1" applyAlignment="1">
      <alignment wrapText="1"/>
    </xf>
    <xf numFmtId="0" fontId="17" fillId="2" borderId="0" xfId="0" applyFont="1" applyFill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2" fontId="15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2" fontId="15" fillId="4" borderId="0" xfId="0" applyNumberFormat="1" applyFont="1" applyFill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2" fontId="18" fillId="2" borderId="3" xfId="0" applyNumberFormat="1" applyFont="1" applyFill="1" applyBorder="1" applyAlignment="1">
      <alignment horizontal="center" vertical="center" wrapText="1"/>
    </xf>
    <xf numFmtId="2" fontId="19" fillId="2" borderId="3" xfId="0" applyNumberFormat="1" applyFont="1" applyFill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/>
    </xf>
    <xf numFmtId="0" fontId="21" fillId="2" borderId="3" xfId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right" vertical="center"/>
    </xf>
    <xf numFmtId="2" fontId="23" fillId="3" borderId="0" xfId="0" applyNumberFormat="1" applyFont="1" applyFill="1" applyAlignment="1">
      <alignment horizontal="right" vertical="center"/>
    </xf>
    <xf numFmtId="2" fontId="24" fillId="3" borderId="0" xfId="0" applyNumberFormat="1" applyFont="1" applyFill="1" applyAlignment="1">
      <alignment horizontal="right" vertical="center"/>
    </xf>
    <xf numFmtId="2" fontId="5" fillId="3" borderId="0" xfId="0" applyNumberFormat="1" applyFont="1" applyFill="1" applyAlignment="1">
      <alignment horizontal="right" vertical="center"/>
    </xf>
    <xf numFmtId="2" fontId="5" fillId="4" borderId="0" xfId="0" applyNumberFormat="1" applyFont="1" applyFill="1" applyAlignment="1">
      <alignment horizontal="right" vertical="center"/>
    </xf>
    <xf numFmtId="1" fontId="25" fillId="5" borderId="0" xfId="0" applyNumberFormat="1" applyFont="1" applyFill="1" applyAlignment="1">
      <alignment horizontal="center" vertical="center"/>
    </xf>
    <xf numFmtId="1" fontId="25" fillId="6" borderId="0" xfId="0" applyNumberFormat="1" applyFont="1" applyFill="1" applyAlignment="1">
      <alignment horizontal="center" vertical="center"/>
    </xf>
    <xf numFmtId="1" fontId="25" fillId="7" borderId="0" xfId="0" applyNumberFormat="1" applyFont="1" applyFill="1" applyAlignment="1">
      <alignment horizontal="center" vertical="center"/>
    </xf>
    <xf numFmtId="2" fontId="25" fillId="8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Border="1" applyAlignment="1">
      <alignment horizontal="center" vertical="center"/>
    </xf>
    <xf numFmtId="2" fontId="9" fillId="4" borderId="0" xfId="0" applyNumberFormat="1" applyFont="1" applyFill="1" applyBorder="1" applyAlignment="1">
      <alignment horizontal="center" vertical="center"/>
    </xf>
    <xf numFmtId="2" fontId="9" fillId="9" borderId="0" xfId="0" applyNumberFormat="1" applyFont="1" applyFill="1" applyBorder="1" applyAlignment="1">
      <alignment horizontal="center" vertical="center"/>
    </xf>
    <xf numFmtId="2" fontId="9" fillId="9" borderId="0" xfId="1" applyNumberFormat="1" applyFont="1" applyFill="1" applyBorder="1" applyAlignment="1">
      <alignment horizontal="center" vertical="center"/>
    </xf>
    <xf numFmtId="2" fontId="9" fillId="10" borderId="0" xfId="0" applyNumberFormat="1" applyFont="1" applyFill="1" applyBorder="1" applyAlignment="1">
      <alignment horizontal="center" vertical="center"/>
    </xf>
    <xf numFmtId="2" fontId="9" fillId="10" borderId="0" xfId="1" applyNumberFormat="1" applyFont="1" applyFill="1" applyBorder="1" applyAlignment="1">
      <alignment horizontal="center" vertical="center"/>
    </xf>
    <xf numFmtId="2" fontId="9" fillId="6" borderId="0" xfId="1" applyNumberFormat="1" applyFont="1" applyFill="1" applyBorder="1" applyAlignment="1">
      <alignment horizontal="center" vertical="center"/>
    </xf>
    <xf numFmtId="2" fontId="9" fillId="11" borderId="0" xfId="1" applyNumberFormat="1" applyFont="1" applyFill="1" applyBorder="1" applyAlignment="1">
      <alignment horizontal="center" vertical="center"/>
    </xf>
    <xf numFmtId="2" fontId="9" fillId="5" borderId="0" xfId="0" applyNumberFormat="1" applyFont="1" applyFill="1" applyBorder="1" applyAlignment="1">
      <alignment horizontal="center" vertical="center"/>
    </xf>
    <xf numFmtId="2" fontId="9" fillId="12" borderId="0" xfId="0" applyNumberFormat="1" applyFont="1" applyFill="1" applyBorder="1" applyAlignment="1">
      <alignment horizontal="center" vertical="center"/>
    </xf>
    <xf numFmtId="2" fontId="9" fillId="13" borderId="0" xfId="0" applyNumberFormat="1" applyFont="1" applyFill="1" applyBorder="1" applyAlignment="1">
      <alignment horizontal="center" vertical="center"/>
    </xf>
    <xf numFmtId="2" fontId="9" fillId="13" borderId="0" xfId="1" applyNumberFormat="1" applyFont="1" applyFill="1" applyBorder="1" applyAlignment="1">
      <alignment horizontal="center" vertical="center"/>
    </xf>
    <xf numFmtId="2" fontId="9" fillId="14" borderId="0" xfId="0" applyNumberFormat="1" applyFont="1" applyFill="1" applyBorder="1" applyAlignment="1">
      <alignment horizontal="center" vertical="center"/>
    </xf>
    <xf numFmtId="2" fontId="9" fillId="15" borderId="0" xfId="0" applyNumberFormat="1" applyFont="1" applyFill="1" applyBorder="1" applyAlignment="1">
      <alignment horizontal="center" vertical="center"/>
    </xf>
    <xf numFmtId="2" fontId="9" fillId="16" borderId="0" xfId="0" applyNumberFormat="1" applyFont="1" applyFill="1" applyBorder="1" applyAlignment="1">
      <alignment horizontal="center" vertical="center"/>
    </xf>
    <xf numFmtId="2" fontId="9" fillId="17" borderId="0" xfId="0" applyNumberFormat="1" applyFont="1" applyFill="1" applyBorder="1" applyAlignment="1">
      <alignment horizontal="center" vertical="center"/>
    </xf>
    <xf numFmtId="2" fontId="9" fillId="18" borderId="0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0" fontId="21" fillId="2" borderId="3" xfId="1" applyFont="1" applyFill="1" applyBorder="1" applyAlignment="1">
      <alignment horizontal="left" vertical="center" wrapText="1"/>
    </xf>
    <xf numFmtId="2" fontId="26" fillId="2" borderId="0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18" fillId="0" borderId="3" xfId="0" applyFont="1" applyBorder="1" applyAlignment="1">
      <alignment horizontal="left" vertical="center"/>
    </xf>
    <xf numFmtId="0" fontId="21" fillId="0" borderId="3" xfId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textRotation="180"/>
    </xf>
    <xf numFmtId="0" fontId="16" fillId="2" borderId="0" xfId="0" applyFont="1" applyFill="1"/>
    <xf numFmtId="0" fontId="27" fillId="0" borderId="0" xfId="0" applyFont="1"/>
    <xf numFmtId="0" fontId="27" fillId="0" borderId="0" xfId="0" applyFont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5" fillId="0" borderId="0" xfId="0" applyFont="1"/>
    <xf numFmtId="0" fontId="6" fillId="0" borderId="0" xfId="0" applyFont="1"/>
    <xf numFmtId="0" fontId="3" fillId="0" borderId="0" xfId="0" applyFont="1" applyBorder="1" applyAlignment="1">
      <alignment vertical="center" textRotation="180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180"/>
    </xf>
    <xf numFmtId="0" fontId="27" fillId="0" borderId="7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wrapText="1"/>
    </xf>
    <xf numFmtId="0" fontId="9" fillId="5" borderId="0" xfId="0" applyFont="1" applyFill="1" applyBorder="1" applyAlignment="1">
      <alignment horizontal="center" vertical="top" wrapText="1"/>
    </xf>
    <xf numFmtId="0" fontId="3" fillId="12" borderId="0" xfId="0" applyFont="1" applyFill="1" applyBorder="1" applyAlignment="1">
      <alignment horizontal="center" vertical="top" wrapText="1"/>
    </xf>
    <xf numFmtId="0" fontId="9" fillId="13" borderId="0" xfId="0" applyFont="1" applyFill="1" applyBorder="1" applyAlignment="1">
      <alignment horizontal="center" vertical="top" wrapText="1"/>
    </xf>
    <xf numFmtId="0" fontId="6" fillId="14" borderId="0" xfId="0" applyFont="1" applyFill="1" applyBorder="1" applyAlignment="1">
      <alignment horizontal="center" vertical="top" wrapText="1"/>
    </xf>
    <xf numFmtId="0" fontId="3" fillId="15" borderId="0" xfId="0" applyFont="1" applyFill="1" applyBorder="1" applyAlignment="1">
      <alignment horizontal="center" vertical="top" wrapText="1"/>
    </xf>
    <xf numFmtId="0" fontId="6" fillId="16" borderId="0" xfId="0" applyFont="1" applyFill="1" applyBorder="1" applyAlignment="1">
      <alignment horizontal="center" vertical="center" wrapText="1"/>
    </xf>
    <xf numFmtId="0" fontId="9" fillId="16" borderId="0" xfId="0" applyFont="1" applyFill="1" applyBorder="1" applyAlignment="1">
      <alignment horizontal="center" vertical="top" wrapText="1"/>
    </xf>
    <xf numFmtId="0" fontId="9" fillId="17" borderId="0" xfId="0" applyFont="1" applyFill="1" applyBorder="1" applyAlignment="1">
      <alignment horizontal="center" vertical="top" wrapText="1"/>
    </xf>
    <xf numFmtId="0" fontId="9" fillId="18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6" fillId="3" borderId="0" xfId="0" applyFont="1" applyFill="1" applyBorder="1" applyAlignment="1">
      <alignment horizontal="center" vertical="top" wrapText="1"/>
    </xf>
    <xf numFmtId="0" fontId="9" fillId="4" borderId="0" xfId="0" applyFont="1" applyFill="1" applyBorder="1" applyAlignment="1">
      <alignment horizontal="center" vertical="top" wrapText="1"/>
    </xf>
    <xf numFmtId="0" fontId="6" fillId="9" borderId="0" xfId="0" applyFont="1" applyFill="1" applyBorder="1" applyAlignment="1">
      <alignment horizontal="center" wrapText="1"/>
    </xf>
    <xf numFmtId="0" fontId="6" fillId="10" borderId="0" xfId="0" applyFont="1" applyFill="1" applyBorder="1" applyAlignment="1">
      <alignment horizontal="center" wrapText="1"/>
    </xf>
    <xf numFmtId="0" fontId="6" fillId="6" borderId="0" xfId="0" applyFont="1" applyFill="1" applyBorder="1" applyAlignment="1">
      <alignment horizontal="center" wrapText="1"/>
    </xf>
    <xf numFmtId="0" fontId="6" fillId="11" borderId="0" xfId="0" applyFont="1" applyFill="1" applyBorder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0" fontId="3" fillId="0" borderId="0" xfId="0" applyFont="1" applyBorder="1" applyAlignment="1">
      <alignment horizontal="center" vertical="center" textRotation="180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7"/>
  <sheetViews>
    <sheetView tabSelected="1" topLeftCell="A37" workbookViewId="0">
      <selection activeCell="A47" sqref="A47"/>
    </sheetView>
  </sheetViews>
  <sheetFormatPr defaultRowHeight="15" x14ac:dyDescent="0.25"/>
  <cols>
    <col min="1" max="1" width="33.28515625" customWidth="1"/>
    <col min="2" max="7" width="5.7109375" customWidth="1"/>
    <col min="8" max="8" width="14.5703125" customWidth="1"/>
    <col min="9" max="9" width="8.7109375" customWidth="1"/>
    <col min="10" max="10" width="11.7109375" customWidth="1"/>
    <col min="11" max="11" width="10.28515625" customWidth="1"/>
    <col min="12" max="12" width="10.7109375" customWidth="1"/>
    <col min="13" max="13" width="8.7109375" customWidth="1"/>
    <col min="14" max="14" width="6.85546875" customWidth="1"/>
    <col min="15" max="15" width="1.7109375" customWidth="1"/>
    <col min="16" max="16" width="4.140625" customWidth="1"/>
    <col min="17" max="17" width="2" customWidth="1"/>
    <col min="18" max="18" width="21.7109375" bestFit="1" customWidth="1"/>
    <col min="19" max="19" width="19.42578125" bestFit="1" customWidth="1"/>
    <col min="20" max="20" width="10.7109375" bestFit="1" customWidth="1"/>
    <col min="21" max="21" width="3" bestFit="1" customWidth="1"/>
    <col min="22" max="22" width="7.28515625" bestFit="1" customWidth="1"/>
    <col min="23" max="23" width="3" bestFit="1" customWidth="1"/>
    <col min="24" max="24" width="6" bestFit="1" customWidth="1"/>
    <col min="25" max="25" width="3" bestFit="1" customWidth="1"/>
    <col min="26" max="26" width="6" bestFit="1" customWidth="1"/>
    <col min="27" max="27" width="2" bestFit="1" customWidth="1"/>
    <col min="28" max="28" width="6" bestFit="1" customWidth="1"/>
    <col min="29" max="29" width="2" bestFit="1" customWidth="1"/>
    <col min="30" max="30" width="6" bestFit="1" customWidth="1"/>
    <col min="31" max="31" width="3" bestFit="1" customWidth="1"/>
    <col min="32" max="32" width="4.85546875" bestFit="1" customWidth="1"/>
    <col min="33" max="33" width="6" customWidth="1"/>
    <col min="34" max="34" width="3" bestFit="1" customWidth="1"/>
    <col min="35" max="40" width="5.7109375" customWidth="1"/>
    <col min="41" max="41" width="6.140625" customWidth="1"/>
    <col min="42" max="42" width="5.7109375" customWidth="1"/>
    <col min="43" max="43" width="5.28515625" customWidth="1"/>
    <col min="44" max="44" width="6" customWidth="1"/>
    <col min="45" max="45" width="4.5703125" bestFit="1" customWidth="1"/>
    <col min="46" max="46" width="4.7109375" bestFit="1" customWidth="1"/>
    <col min="47" max="47" width="4.5703125" bestFit="1" customWidth="1"/>
    <col min="48" max="48" width="5.140625" customWidth="1"/>
    <col min="49" max="56" width="5.7109375" customWidth="1"/>
    <col min="57" max="57" width="5.28515625" bestFit="1" customWidth="1"/>
    <col min="58" max="58" width="5.140625" bestFit="1" customWidth="1"/>
    <col min="59" max="59" width="5.85546875" customWidth="1"/>
  </cols>
  <sheetData>
    <row r="1" spans="1:5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143" t="s">
        <v>0</v>
      </c>
      <c r="Q1" s="3"/>
      <c r="R1" s="144" t="s">
        <v>1</v>
      </c>
      <c r="S1" s="144" t="s">
        <v>2</v>
      </c>
      <c r="T1" s="144" t="s">
        <v>3</v>
      </c>
      <c r="U1" s="4"/>
      <c r="V1" s="121" t="s">
        <v>4</v>
      </c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46" t="s">
        <v>5</v>
      </c>
      <c r="AI1" s="146"/>
      <c r="AJ1" s="139" t="s">
        <v>6</v>
      </c>
      <c r="AK1" s="140" t="s">
        <v>7</v>
      </c>
      <c r="AL1" s="141" t="s">
        <v>8</v>
      </c>
      <c r="AM1" s="142" t="s">
        <v>9</v>
      </c>
      <c r="AN1" s="5"/>
      <c r="AO1" s="6"/>
      <c r="AP1" s="6"/>
      <c r="AQ1" s="131"/>
      <c r="AR1" s="131"/>
      <c r="AS1" s="131"/>
      <c r="AT1" s="131"/>
      <c r="AU1" s="131"/>
      <c r="AV1" s="131"/>
      <c r="AW1" s="131"/>
      <c r="AX1" s="131"/>
      <c r="AY1" s="6"/>
      <c r="AZ1" s="6"/>
      <c r="BA1" s="6"/>
      <c r="BB1" s="6"/>
      <c r="BC1" s="6"/>
      <c r="BD1" s="6"/>
      <c r="BE1" s="7"/>
      <c r="BF1" s="7"/>
      <c r="BG1" s="7"/>
    </row>
    <row r="2" spans="1:59" ht="18.75" x14ac:dyDescent="0.25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8"/>
      <c r="P2" s="143"/>
      <c r="Q2" s="3"/>
      <c r="R2" s="145"/>
      <c r="S2" s="145"/>
      <c r="T2" s="145"/>
      <c r="U2" s="4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46"/>
      <c r="AI2" s="146"/>
      <c r="AJ2" s="139"/>
      <c r="AK2" s="140"/>
      <c r="AL2" s="141"/>
      <c r="AM2" s="142"/>
      <c r="AN2" s="5"/>
      <c r="AO2" s="133" t="s">
        <v>11</v>
      </c>
      <c r="AP2" s="134" t="s">
        <v>12</v>
      </c>
      <c r="AQ2" s="135" t="s">
        <v>13</v>
      </c>
      <c r="AR2" s="135"/>
      <c r="AS2" s="136" t="s">
        <v>14</v>
      </c>
      <c r="AT2" s="136"/>
      <c r="AU2" s="137" t="s">
        <v>15</v>
      </c>
      <c r="AV2" s="137"/>
      <c r="AW2" s="138" t="s">
        <v>16</v>
      </c>
      <c r="AX2" s="138"/>
      <c r="AY2" s="122" t="s">
        <v>17</v>
      </c>
      <c r="AZ2" s="123" t="s">
        <v>18</v>
      </c>
      <c r="BA2" s="124" t="s">
        <v>19</v>
      </c>
      <c r="BB2" s="9"/>
      <c r="BC2" s="125" t="s">
        <v>20</v>
      </c>
      <c r="BD2" s="126" t="s">
        <v>21</v>
      </c>
      <c r="BE2" s="127" t="s">
        <v>22</v>
      </c>
      <c r="BF2" s="127"/>
      <c r="BG2" s="127"/>
    </row>
    <row r="3" spans="1:59" x14ac:dyDescent="0.25">
      <c r="A3" s="1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143"/>
      <c r="Q3" s="3"/>
      <c r="R3" s="145"/>
      <c r="S3" s="145"/>
      <c r="T3" s="145"/>
      <c r="U3" s="4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46"/>
      <c r="AI3" s="146"/>
      <c r="AJ3" s="139"/>
      <c r="AK3" s="140"/>
      <c r="AL3" s="141"/>
      <c r="AM3" s="142"/>
      <c r="AN3" s="5"/>
      <c r="AO3" s="133"/>
      <c r="AP3" s="134"/>
      <c r="AQ3" s="11">
        <v>1</v>
      </c>
      <c r="AR3" s="11" t="s">
        <v>23</v>
      </c>
      <c r="AS3" s="11">
        <v>12</v>
      </c>
      <c r="AT3" s="12" t="s">
        <v>24</v>
      </c>
      <c r="AU3" s="11">
        <v>1</v>
      </c>
      <c r="AV3" s="11" t="s">
        <v>23</v>
      </c>
      <c r="AW3" s="11">
        <v>12</v>
      </c>
      <c r="AX3" s="12" t="s">
        <v>24</v>
      </c>
      <c r="AY3" s="122"/>
      <c r="AZ3" s="123"/>
      <c r="BA3" s="124"/>
      <c r="BB3" s="12" t="s">
        <v>25</v>
      </c>
      <c r="BC3" s="125"/>
      <c r="BD3" s="126"/>
      <c r="BE3" s="127"/>
      <c r="BF3" s="127"/>
      <c r="BG3" s="127"/>
    </row>
    <row r="4" spans="1:59" ht="15.75" x14ac:dyDescent="0.25">
      <c r="A4" s="13" t="s">
        <v>26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43"/>
      <c r="Q4" s="3"/>
      <c r="R4" s="145"/>
      <c r="S4" s="145"/>
      <c r="T4" s="145"/>
      <c r="U4" s="4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46"/>
      <c r="AI4" s="146"/>
      <c r="AJ4" s="139"/>
      <c r="AK4" s="140"/>
      <c r="AL4" s="141"/>
      <c r="AM4" s="142"/>
      <c r="AN4" s="5"/>
      <c r="AO4" s="133"/>
      <c r="AP4" s="134"/>
      <c r="AQ4" s="7"/>
      <c r="AR4" s="11">
        <v>0.3</v>
      </c>
      <c r="AS4" s="7"/>
      <c r="AT4" s="11">
        <v>0.1</v>
      </c>
      <c r="AU4" s="7"/>
      <c r="AV4" s="11">
        <v>0.3</v>
      </c>
      <c r="AW4" s="7"/>
      <c r="AX4" s="11">
        <v>0.1</v>
      </c>
      <c r="AY4" s="122"/>
      <c r="AZ4" s="123"/>
      <c r="BA4" s="124"/>
      <c r="BB4" s="11">
        <v>0.3</v>
      </c>
      <c r="BC4" s="125"/>
      <c r="BD4" s="126"/>
      <c r="BE4" s="128" t="s">
        <v>27</v>
      </c>
      <c r="BF4" s="129" t="s">
        <v>28</v>
      </c>
      <c r="BG4" s="130" t="s">
        <v>29</v>
      </c>
    </row>
    <row r="5" spans="1:59" x14ac:dyDescent="0.25">
      <c r="A5" s="1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2"/>
      <c r="P5" s="143"/>
      <c r="Q5" s="3"/>
      <c r="R5" s="145"/>
      <c r="S5" s="145"/>
      <c r="T5" s="145"/>
      <c r="U5" s="4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46"/>
      <c r="AI5" s="146"/>
      <c r="AJ5" s="139"/>
      <c r="AK5" s="140"/>
      <c r="AL5" s="141"/>
      <c r="AM5" s="142"/>
      <c r="AN5" s="5"/>
      <c r="AO5" s="133"/>
      <c r="AP5" s="134"/>
      <c r="AQ5" s="7"/>
      <c r="AR5" s="16">
        <v>0</v>
      </c>
      <c r="AS5" s="17"/>
      <c r="AT5" s="16">
        <v>0</v>
      </c>
      <c r="AU5" s="18"/>
      <c r="AV5" s="16">
        <v>0</v>
      </c>
      <c r="AW5" s="17"/>
      <c r="AX5" s="16">
        <v>0</v>
      </c>
      <c r="AY5" s="122"/>
      <c r="AZ5" s="123"/>
      <c r="BA5" s="124"/>
      <c r="BB5" s="16">
        <v>0</v>
      </c>
      <c r="BC5" s="125"/>
      <c r="BD5" s="126"/>
      <c r="BE5" s="128"/>
      <c r="BF5" s="129"/>
      <c r="BG5" s="130"/>
    </row>
    <row r="6" spans="1:59" ht="126" x14ac:dyDescent="0.25">
      <c r="A6" s="110" t="s">
        <v>30</v>
      </c>
      <c r="B6" s="116" t="s">
        <v>31</v>
      </c>
      <c r="C6" s="117"/>
      <c r="D6" s="117"/>
      <c r="E6" s="117"/>
      <c r="F6" s="117"/>
      <c r="G6" s="118"/>
      <c r="H6" s="19" t="s">
        <v>32</v>
      </c>
      <c r="I6" s="19" t="s">
        <v>33</v>
      </c>
      <c r="J6" s="19" t="s">
        <v>34</v>
      </c>
      <c r="K6" s="19" t="s">
        <v>35</v>
      </c>
      <c r="L6" s="19" t="s">
        <v>36</v>
      </c>
      <c r="M6" s="119" t="s">
        <v>37</v>
      </c>
      <c r="N6" s="119" t="s">
        <v>38</v>
      </c>
      <c r="O6" s="20"/>
      <c r="P6" s="143"/>
      <c r="Q6" s="3"/>
      <c r="R6" s="145"/>
      <c r="S6" s="145"/>
      <c r="T6" s="145"/>
      <c r="U6" s="4"/>
      <c r="V6" s="21" t="s">
        <v>39</v>
      </c>
      <c r="W6" s="5"/>
      <c r="X6" s="21" t="s">
        <v>40</v>
      </c>
      <c r="Y6" s="5"/>
      <c r="Z6" s="21" t="s">
        <v>41</v>
      </c>
      <c r="AA6" s="5"/>
      <c r="AB6" s="21" t="s">
        <v>42</v>
      </c>
      <c r="AC6" s="22"/>
      <c r="AD6" s="21" t="s">
        <v>43</v>
      </c>
      <c r="AE6" s="23"/>
      <c r="AF6" s="21" t="s">
        <v>44</v>
      </c>
      <c r="AG6" s="121" t="s">
        <v>45</v>
      </c>
      <c r="AH6" s="5"/>
      <c r="AI6" s="24" t="s">
        <v>46</v>
      </c>
      <c r="AJ6" s="25" t="s">
        <v>47</v>
      </c>
      <c r="AK6" s="26" t="s">
        <v>47</v>
      </c>
      <c r="AL6" s="27" t="s">
        <v>48</v>
      </c>
      <c r="AM6" s="28"/>
      <c r="AN6" s="29"/>
      <c r="AO6" s="11">
        <v>50</v>
      </c>
      <c r="AP6" s="11">
        <v>35</v>
      </c>
      <c r="AQ6" s="7">
        <v>27.5</v>
      </c>
      <c r="AR6" s="30">
        <f>AR4*AR5</f>
        <v>0</v>
      </c>
      <c r="AS6" s="7">
        <v>23.5</v>
      </c>
      <c r="AT6" s="31">
        <f>AT4*AT5</f>
        <v>0</v>
      </c>
      <c r="AU6" s="7">
        <v>20.5</v>
      </c>
      <c r="AV6" s="32">
        <f>AV4*AV5</f>
        <v>0</v>
      </c>
      <c r="AW6" s="7">
        <v>16.399999999999999</v>
      </c>
      <c r="AX6" s="33">
        <f>AX4*AX5</f>
        <v>0</v>
      </c>
      <c r="AY6" s="11">
        <v>10</v>
      </c>
      <c r="AZ6" s="11">
        <v>5</v>
      </c>
      <c r="BA6" s="11">
        <v>3</v>
      </c>
      <c r="BB6" s="34">
        <f>BB4*BB5</f>
        <v>0</v>
      </c>
      <c r="BC6" s="11">
        <v>2</v>
      </c>
      <c r="BD6" s="11">
        <v>1</v>
      </c>
      <c r="BE6" s="11">
        <v>1</v>
      </c>
      <c r="BF6" s="11">
        <v>2</v>
      </c>
      <c r="BG6" s="11">
        <v>3</v>
      </c>
    </row>
    <row r="7" spans="1:59" ht="31.5" x14ac:dyDescent="0.25">
      <c r="A7" s="110"/>
      <c r="B7" s="111" t="s">
        <v>4</v>
      </c>
      <c r="C7" s="112"/>
      <c r="D7" s="112"/>
      <c r="E7" s="112"/>
      <c r="F7" s="112"/>
      <c r="G7" s="113"/>
      <c r="H7" s="110" t="s">
        <v>5</v>
      </c>
      <c r="I7" s="110" t="s">
        <v>6</v>
      </c>
      <c r="J7" s="110" t="s">
        <v>7</v>
      </c>
      <c r="K7" s="110" t="s">
        <v>8</v>
      </c>
      <c r="L7" s="110" t="s">
        <v>9</v>
      </c>
      <c r="M7" s="120"/>
      <c r="N7" s="120"/>
      <c r="O7" s="20"/>
      <c r="P7" s="143"/>
      <c r="Q7" s="3"/>
      <c r="R7" s="145"/>
      <c r="S7" s="145"/>
      <c r="T7" s="145"/>
      <c r="U7" s="4"/>
      <c r="V7" s="35" t="s">
        <v>49</v>
      </c>
      <c r="W7" s="22"/>
      <c r="X7" s="35" t="s">
        <v>50</v>
      </c>
      <c r="Y7" s="22"/>
      <c r="Z7" s="35" t="s">
        <v>51</v>
      </c>
      <c r="AA7" s="22"/>
      <c r="AB7" s="35" t="s">
        <v>52</v>
      </c>
      <c r="AC7" s="22"/>
      <c r="AD7" s="35" t="s">
        <v>53</v>
      </c>
      <c r="AE7" s="23"/>
      <c r="AF7" s="21" t="s">
        <v>54</v>
      </c>
      <c r="AG7" s="121"/>
      <c r="AH7" s="22"/>
      <c r="AI7" s="24" t="s">
        <v>55</v>
      </c>
      <c r="AJ7" s="36" t="s">
        <v>56</v>
      </c>
      <c r="AK7" s="37" t="s">
        <v>57</v>
      </c>
      <c r="AL7" s="38" t="s">
        <v>58</v>
      </c>
      <c r="AM7" s="39" t="s">
        <v>59</v>
      </c>
      <c r="AN7" s="40"/>
      <c r="AO7" s="11"/>
      <c r="AP7" s="11"/>
      <c r="AQ7" s="7"/>
      <c r="AR7" s="41"/>
      <c r="AS7" s="7"/>
      <c r="AT7" s="41"/>
      <c r="AU7" s="7"/>
      <c r="AV7" s="41"/>
      <c r="AW7" s="7"/>
      <c r="AX7" s="41"/>
      <c r="AY7" s="11"/>
      <c r="AZ7" s="11"/>
      <c r="BA7" s="11"/>
      <c r="BB7" s="41"/>
      <c r="BC7" s="11"/>
      <c r="BD7" s="11"/>
      <c r="BE7" s="11"/>
      <c r="BF7" s="11"/>
      <c r="BG7" s="11"/>
    </row>
    <row r="8" spans="1:59" ht="15.75" x14ac:dyDescent="0.25">
      <c r="A8" s="110"/>
      <c r="B8" s="111" t="s">
        <v>60</v>
      </c>
      <c r="C8" s="112"/>
      <c r="D8" s="112"/>
      <c r="E8" s="112"/>
      <c r="F8" s="113"/>
      <c r="G8" s="110" t="s">
        <v>61</v>
      </c>
      <c r="H8" s="110"/>
      <c r="I8" s="110"/>
      <c r="J8" s="110"/>
      <c r="K8" s="110"/>
      <c r="L8" s="110"/>
      <c r="M8" s="120"/>
      <c r="N8" s="120"/>
      <c r="O8" s="20"/>
      <c r="P8" s="143"/>
      <c r="Q8" s="3"/>
      <c r="R8" s="145"/>
      <c r="S8" s="145"/>
      <c r="T8" s="145"/>
      <c r="U8" s="4"/>
      <c r="V8" s="42">
        <v>30</v>
      </c>
      <c r="W8" s="43"/>
      <c r="X8" s="42">
        <v>22.5</v>
      </c>
      <c r="Y8" s="43"/>
      <c r="Z8" s="42">
        <v>15</v>
      </c>
      <c r="AA8" s="43"/>
      <c r="AB8" s="42">
        <v>11.25</v>
      </c>
      <c r="AC8" s="44"/>
      <c r="AD8" s="42"/>
      <c r="AE8" s="5"/>
      <c r="AF8" s="5"/>
      <c r="AG8" s="121"/>
      <c r="AH8" s="22"/>
      <c r="AI8" s="24">
        <v>6</v>
      </c>
      <c r="AJ8" s="36" t="s">
        <v>62</v>
      </c>
      <c r="AK8" s="37" t="s">
        <v>62</v>
      </c>
      <c r="AL8" s="38" t="s">
        <v>63</v>
      </c>
      <c r="AM8" s="39" t="s">
        <v>64</v>
      </c>
      <c r="AN8" s="40"/>
      <c r="AO8" s="11"/>
      <c r="AP8" s="11"/>
      <c r="AQ8" s="7"/>
      <c r="AR8" s="41"/>
      <c r="AS8" s="7"/>
      <c r="AT8" s="41"/>
      <c r="AU8" s="7"/>
      <c r="AV8" s="41"/>
      <c r="AW8" s="7"/>
      <c r="AX8" s="41"/>
      <c r="AY8" s="11"/>
      <c r="AZ8" s="11"/>
      <c r="BA8" s="11"/>
      <c r="BB8" s="41"/>
      <c r="BC8" s="11"/>
      <c r="BD8" s="11"/>
      <c r="BE8" s="11"/>
      <c r="BF8" s="11"/>
      <c r="BG8" s="11"/>
    </row>
    <row r="9" spans="1:59" ht="15.75" x14ac:dyDescent="0.25">
      <c r="A9" s="110"/>
      <c r="B9" s="45" t="s">
        <v>65</v>
      </c>
      <c r="C9" s="45" t="s">
        <v>66</v>
      </c>
      <c r="D9" s="45" t="s">
        <v>67</v>
      </c>
      <c r="E9" s="45" t="s">
        <v>68</v>
      </c>
      <c r="F9" s="45" t="s">
        <v>69</v>
      </c>
      <c r="G9" s="110"/>
      <c r="H9" s="110"/>
      <c r="I9" s="110"/>
      <c r="J9" s="110"/>
      <c r="K9" s="110"/>
      <c r="L9" s="110"/>
      <c r="M9" s="120"/>
      <c r="N9" s="120"/>
      <c r="O9" s="20"/>
      <c r="P9" s="143"/>
      <c r="Q9" s="3"/>
      <c r="R9" s="145"/>
      <c r="S9" s="145"/>
      <c r="T9" s="145"/>
      <c r="U9" s="46"/>
      <c r="V9" s="47">
        <v>0.4</v>
      </c>
      <c r="W9" s="40"/>
      <c r="X9" s="47">
        <v>0.3</v>
      </c>
      <c r="Y9" s="40"/>
      <c r="Z9" s="47">
        <v>0.2</v>
      </c>
      <c r="AA9" s="40"/>
      <c r="AB9" s="40">
        <v>0.15</v>
      </c>
      <c r="AC9" s="40"/>
      <c r="AD9" s="47">
        <v>0.4</v>
      </c>
      <c r="AE9" s="48"/>
      <c r="AF9" s="47">
        <v>0.3</v>
      </c>
      <c r="AG9" s="121"/>
      <c r="AH9" s="22"/>
      <c r="AI9" s="49">
        <v>0.1</v>
      </c>
      <c r="AJ9" s="36">
        <v>4.5999999999999996</v>
      </c>
      <c r="AK9" s="37">
        <v>4.5999999999999996</v>
      </c>
      <c r="AL9" s="38" t="s">
        <v>70</v>
      </c>
      <c r="AM9" s="39" t="s">
        <v>71</v>
      </c>
      <c r="AN9" s="40"/>
      <c r="AO9" s="11"/>
      <c r="AP9" s="11"/>
      <c r="AQ9" s="7"/>
      <c r="AR9" s="41"/>
      <c r="AS9" s="7"/>
      <c r="AT9" s="41"/>
      <c r="AU9" s="7"/>
      <c r="AV9" s="41"/>
      <c r="AW9" s="7"/>
      <c r="AX9" s="41"/>
      <c r="AY9" s="11"/>
      <c r="AZ9" s="11"/>
      <c r="BA9" s="11"/>
      <c r="BB9" s="41"/>
      <c r="BC9" s="11"/>
      <c r="BD9" s="11"/>
      <c r="BE9" s="11"/>
      <c r="BF9" s="11"/>
      <c r="BG9" s="11"/>
    </row>
    <row r="10" spans="1:59" ht="15.75" x14ac:dyDescent="0.25">
      <c r="A10" s="50" t="s">
        <v>72</v>
      </c>
      <c r="B10" s="51">
        <f t="shared" ref="B10:B20" si="0">V10</f>
        <v>0</v>
      </c>
      <c r="C10" s="51">
        <v>22.5</v>
      </c>
      <c r="D10" s="51">
        <f>Z10</f>
        <v>0</v>
      </c>
      <c r="E10" s="51">
        <f>AB10</f>
        <v>0</v>
      </c>
      <c r="F10" s="51">
        <v>14.8</v>
      </c>
      <c r="G10" s="51">
        <f>AF10</f>
        <v>0</v>
      </c>
      <c r="H10" s="51">
        <v>2.1</v>
      </c>
      <c r="I10" s="52">
        <f>AJ10</f>
        <v>0</v>
      </c>
      <c r="J10" s="53">
        <f>AK10</f>
        <v>0</v>
      </c>
      <c r="K10" s="52">
        <f>AL10</f>
        <v>0</v>
      </c>
      <c r="L10" s="54">
        <v>9.1</v>
      </c>
      <c r="M10" s="55">
        <f t="shared" ref="M10:M44" si="1">SUM(B10:L10)</f>
        <v>48.5</v>
      </c>
      <c r="N10" s="56">
        <v>1</v>
      </c>
      <c r="O10" s="57"/>
      <c r="P10" s="143"/>
      <c r="Q10" s="114"/>
      <c r="R10" s="58"/>
      <c r="S10" s="59"/>
      <c r="T10" s="60"/>
      <c r="U10" s="61">
        <v>0</v>
      </c>
      <c r="V10" s="62">
        <f>U10*V9</f>
        <v>0</v>
      </c>
      <c r="W10" s="61">
        <v>0</v>
      </c>
      <c r="X10" s="63">
        <f>W10*X9</f>
        <v>0</v>
      </c>
      <c r="Y10" s="61">
        <v>0</v>
      </c>
      <c r="Z10" s="63">
        <f>Y10*Z9</f>
        <v>0</v>
      </c>
      <c r="AA10" s="61">
        <v>0</v>
      </c>
      <c r="AB10" s="63">
        <f>AA10*AB9</f>
        <v>0</v>
      </c>
      <c r="AC10" s="61">
        <v>0</v>
      </c>
      <c r="AD10" s="63">
        <f>AC10*AD9</f>
        <v>0</v>
      </c>
      <c r="AE10" s="61">
        <v>0</v>
      </c>
      <c r="AF10" s="63">
        <f>AE10*AF9</f>
        <v>0</v>
      </c>
      <c r="AG10" s="64">
        <f>V10+X10+Z10+AB10+AD10+AF10</f>
        <v>0</v>
      </c>
      <c r="AH10" s="61">
        <v>0</v>
      </c>
      <c r="AI10" s="65">
        <f>AH10*AI9</f>
        <v>0</v>
      </c>
      <c r="AJ10" s="66">
        <v>0</v>
      </c>
      <c r="AK10" s="67">
        <v>0</v>
      </c>
      <c r="AL10" s="68">
        <v>0</v>
      </c>
      <c r="AM10" s="69">
        <v>0</v>
      </c>
      <c r="AN10" s="70"/>
      <c r="AO10" s="71">
        <f>(M10-L10)/100*50</f>
        <v>19.7</v>
      </c>
      <c r="AP10" s="72">
        <f>(M10-L10)/100*35</f>
        <v>13.79</v>
      </c>
      <c r="AQ10" s="73">
        <f>(M10-L10)/100*27.5</f>
        <v>10.834999999999999</v>
      </c>
      <c r="AR10" s="74">
        <f>(M10-L10)/100*AR6+AQ10</f>
        <v>10.834999999999999</v>
      </c>
      <c r="AS10" s="75">
        <f t="shared" ref="AS10:AS45" si="2">(M10-L10)/100*23.5</f>
        <v>9.2589999999999986</v>
      </c>
      <c r="AT10" s="76">
        <f>(M10-L10)/100*AT6+AS10</f>
        <v>9.2589999999999986</v>
      </c>
      <c r="AU10" s="77">
        <f>(M10-L10)/100*20.5</f>
        <v>8.077</v>
      </c>
      <c r="AV10" s="77">
        <f>(M10-L10)/100*AV6+AU10</f>
        <v>8.077</v>
      </c>
      <c r="AW10" s="78">
        <f>(M10-L10)/100*16.4</f>
        <v>6.4615999999999989</v>
      </c>
      <c r="AX10" s="78">
        <f>(M10-L10)/100*AX6+AW10</f>
        <v>6.4615999999999989</v>
      </c>
      <c r="AY10" s="79">
        <f>(M10-L10)/100*10</f>
        <v>3.9399999999999995</v>
      </c>
      <c r="AZ10" s="80">
        <f>(M10-L10)/100*5</f>
        <v>1.9699999999999998</v>
      </c>
      <c r="BA10" s="81">
        <f>(M10-L10)/100*3</f>
        <v>1.1819999999999999</v>
      </c>
      <c r="BB10" s="82">
        <f>(M10-L10)/100*BB6</f>
        <v>0</v>
      </c>
      <c r="BC10" s="83">
        <f>(M10-L10)/100*2</f>
        <v>0.78799999999999992</v>
      </c>
      <c r="BD10" s="84">
        <f>(M10-L10)/100*1</f>
        <v>0.39399999999999996</v>
      </c>
      <c r="BE10" s="85">
        <f>(M10-L10)/100*1</f>
        <v>0.39399999999999996</v>
      </c>
      <c r="BF10" s="86">
        <f>(M10-L10)/100*2</f>
        <v>0.78799999999999992</v>
      </c>
      <c r="BG10" s="87">
        <f>(M10-L10)/100*3</f>
        <v>1.1819999999999999</v>
      </c>
    </row>
    <row r="11" spans="1:59" ht="15.75" x14ac:dyDescent="0.25">
      <c r="A11" s="50" t="s">
        <v>73</v>
      </c>
      <c r="B11" s="51">
        <f t="shared" si="0"/>
        <v>0</v>
      </c>
      <c r="C11" s="51">
        <v>22.5</v>
      </c>
      <c r="D11" s="51">
        <f>Z11</f>
        <v>0</v>
      </c>
      <c r="E11" s="51">
        <f>AB11</f>
        <v>0</v>
      </c>
      <c r="F11" s="51">
        <f>AD11</f>
        <v>0</v>
      </c>
      <c r="G11" s="51">
        <f>AF11</f>
        <v>0</v>
      </c>
      <c r="H11" s="51">
        <v>2.6</v>
      </c>
      <c r="I11" s="52">
        <v>4</v>
      </c>
      <c r="J11" s="53">
        <f t="shared" ref="J11:K27" si="3">AK11</f>
        <v>0</v>
      </c>
      <c r="K11" s="52">
        <f t="shared" si="3"/>
        <v>0</v>
      </c>
      <c r="L11" s="54">
        <v>6.05</v>
      </c>
      <c r="M11" s="55">
        <f t="shared" si="1"/>
        <v>35.15</v>
      </c>
      <c r="N11" s="56">
        <v>2</v>
      </c>
      <c r="O11" s="57"/>
      <c r="P11" s="143"/>
      <c r="Q11" s="114"/>
      <c r="R11" s="88"/>
      <c r="S11" s="89"/>
      <c r="T11" s="60"/>
      <c r="U11" s="61">
        <v>0</v>
      </c>
      <c r="V11" s="62">
        <f>U11*V9</f>
        <v>0</v>
      </c>
      <c r="W11" s="61">
        <v>0</v>
      </c>
      <c r="X11" s="63">
        <f>W11*X9</f>
        <v>0</v>
      </c>
      <c r="Y11" s="61">
        <v>0</v>
      </c>
      <c r="Z11" s="63">
        <f>Y11*Z9</f>
        <v>0</v>
      </c>
      <c r="AA11" s="61">
        <v>0</v>
      </c>
      <c r="AB11" s="63">
        <f>AA11*AB9</f>
        <v>0</v>
      </c>
      <c r="AC11" s="61">
        <v>0</v>
      </c>
      <c r="AD11" s="63">
        <f>AC11*AD9</f>
        <v>0</v>
      </c>
      <c r="AE11" s="61">
        <v>0</v>
      </c>
      <c r="AF11" s="63">
        <f>AE11*AF9</f>
        <v>0</v>
      </c>
      <c r="AG11" s="64">
        <f t="shared" ref="AG11:AG45" si="4">V11+X11+Z11+AB11+AD11+AF11</f>
        <v>0</v>
      </c>
      <c r="AH11" s="61">
        <v>0</v>
      </c>
      <c r="AI11" s="65">
        <f>AH11*AI9</f>
        <v>0</v>
      </c>
      <c r="AJ11" s="66">
        <v>0</v>
      </c>
      <c r="AK11" s="67">
        <v>0</v>
      </c>
      <c r="AL11" s="68">
        <v>0</v>
      </c>
      <c r="AM11" s="69">
        <v>0</v>
      </c>
      <c r="AN11" s="70"/>
      <c r="AO11" s="71">
        <f t="shared" ref="AO11:AO45" si="5">(M11-L11)/100*50</f>
        <v>14.549999999999999</v>
      </c>
      <c r="AP11" s="72">
        <f t="shared" ref="AP11:AP45" si="6">(M11-L11)/100*35</f>
        <v>10.184999999999999</v>
      </c>
      <c r="AQ11" s="73">
        <f t="shared" ref="AQ11:AQ45" si="7">(M11-L11)/100*27.5</f>
        <v>8.0024999999999995</v>
      </c>
      <c r="AR11" s="74">
        <f>(M11-L11)/100*AR7+AQ11</f>
        <v>8.0024999999999995</v>
      </c>
      <c r="AS11" s="75">
        <f t="shared" si="2"/>
        <v>6.8384999999999998</v>
      </c>
      <c r="AT11" s="76">
        <f>(M11-L11)/100*AT7+AS11</f>
        <v>6.8384999999999998</v>
      </c>
      <c r="AU11" s="77">
        <f t="shared" ref="AU11:AU45" si="8">(M11-L11)/100*20.5</f>
        <v>5.9654999999999996</v>
      </c>
      <c r="AV11" s="77">
        <f>(M11-L11)/100*AV7+AU11</f>
        <v>5.9654999999999996</v>
      </c>
      <c r="AW11" s="78">
        <f t="shared" ref="AW11:AW45" si="9">(M11-L11)/100*16.4</f>
        <v>4.7723999999999993</v>
      </c>
      <c r="AX11" s="78">
        <f>(M11-L11)/100*AX7+AW11</f>
        <v>4.7723999999999993</v>
      </c>
      <c r="AY11" s="79">
        <f t="shared" ref="AY11:AY45" si="10">(M11-L11)/100*10</f>
        <v>2.9099999999999997</v>
      </c>
      <c r="AZ11" s="80">
        <f t="shared" ref="AZ11:AZ45" si="11">(M11-L11)/100*5</f>
        <v>1.4549999999999998</v>
      </c>
      <c r="BA11" s="81">
        <f t="shared" ref="BA11:BA45" si="12">(M11-L11)/100*3</f>
        <v>0.873</v>
      </c>
      <c r="BB11" s="82">
        <f>(M11-L11)/100*BB7</f>
        <v>0</v>
      </c>
      <c r="BC11" s="83">
        <f t="shared" ref="BC11:BC45" si="13">(M11-L11)/100*2</f>
        <v>0.58199999999999996</v>
      </c>
      <c r="BD11" s="84">
        <f t="shared" ref="BD11:BD45" si="14">(M11-L11)/100*1</f>
        <v>0.29099999999999998</v>
      </c>
      <c r="BE11" s="85">
        <f t="shared" ref="BE11:BE45" si="15">(M11-L11)/100*1</f>
        <v>0.29099999999999998</v>
      </c>
      <c r="BF11" s="86">
        <f t="shared" ref="BF11:BF45" si="16">(M11-L11)/100*2</f>
        <v>0.58199999999999996</v>
      </c>
      <c r="BG11" s="87">
        <f t="shared" ref="BG11:BG45" si="17">(M11-L11)/100*3</f>
        <v>0.873</v>
      </c>
    </row>
    <row r="12" spans="1:59" ht="15.75" x14ac:dyDescent="0.25">
      <c r="A12" s="50" t="s">
        <v>74</v>
      </c>
      <c r="B12" s="51">
        <f t="shared" si="0"/>
        <v>0</v>
      </c>
      <c r="C12" s="51">
        <v>18.600000000000001</v>
      </c>
      <c r="D12" s="51">
        <v>1.6</v>
      </c>
      <c r="E12" s="51">
        <v>2.25</v>
      </c>
      <c r="F12" s="51">
        <f>AD12</f>
        <v>0</v>
      </c>
      <c r="G12" s="51">
        <f>AF12</f>
        <v>0</v>
      </c>
      <c r="H12" s="51">
        <v>5.8</v>
      </c>
      <c r="I12" s="52">
        <f>AJ12</f>
        <v>0</v>
      </c>
      <c r="J12" s="53">
        <f t="shared" si="3"/>
        <v>0</v>
      </c>
      <c r="K12" s="52">
        <f t="shared" si="3"/>
        <v>0</v>
      </c>
      <c r="L12" s="54">
        <v>6.16</v>
      </c>
      <c r="M12" s="55">
        <f t="shared" si="1"/>
        <v>34.410000000000004</v>
      </c>
      <c r="N12" s="56">
        <v>3</v>
      </c>
      <c r="O12" s="57"/>
      <c r="P12" s="143"/>
      <c r="Q12" s="114"/>
      <c r="R12" s="88"/>
      <c r="S12" s="89"/>
      <c r="T12" s="60"/>
      <c r="U12" s="61"/>
      <c r="V12" s="62"/>
      <c r="W12" s="61"/>
      <c r="X12" s="63"/>
      <c r="Y12" s="61"/>
      <c r="Z12" s="63"/>
      <c r="AA12" s="61"/>
      <c r="AB12" s="63"/>
      <c r="AC12" s="61"/>
      <c r="AD12" s="63"/>
      <c r="AE12" s="61"/>
      <c r="AF12" s="63"/>
      <c r="AG12" s="64"/>
      <c r="AH12" s="61"/>
      <c r="AI12" s="65"/>
      <c r="AJ12" s="66"/>
      <c r="AK12" s="67"/>
      <c r="AL12" s="68"/>
      <c r="AM12" s="69"/>
      <c r="AN12" s="70"/>
      <c r="AO12" s="71"/>
      <c r="AP12" s="72"/>
      <c r="AQ12" s="73"/>
      <c r="AR12" s="74"/>
      <c r="AS12" s="75"/>
      <c r="AT12" s="76"/>
      <c r="AU12" s="77"/>
      <c r="AV12" s="77"/>
      <c r="AW12" s="78"/>
      <c r="AX12" s="78"/>
      <c r="AY12" s="79"/>
      <c r="AZ12" s="80"/>
      <c r="BA12" s="81"/>
      <c r="BB12" s="82"/>
      <c r="BC12" s="83"/>
      <c r="BD12" s="84"/>
      <c r="BE12" s="85"/>
      <c r="BF12" s="86"/>
      <c r="BG12" s="87"/>
    </row>
    <row r="13" spans="1:59" ht="15.75" x14ac:dyDescent="0.25">
      <c r="A13" s="50" t="s">
        <v>75</v>
      </c>
      <c r="B13" s="51">
        <f t="shared" si="0"/>
        <v>0</v>
      </c>
      <c r="C13" s="51">
        <v>22.5</v>
      </c>
      <c r="D13" s="51">
        <f t="shared" ref="D13:D45" si="18">Z13</f>
        <v>0</v>
      </c>
      <c r="E13" s="51">
        <f>AB13</f>
        <v>0</v>
      </c>
      <c r="F13" s="51">
        <f>AD13</f>
        <v>0</v>
      </c>
      <c r="G13" s="51">
        <f>AF13</f>
        <v>0</v>
      </c>
      <c r="H13" s="51">
        <v>1.6</v>
      </c>
      <c r="I13" s="52">
        <f>AJ13</f>
        <v>0</v>
      </c>
      <c r="J13" s="53">
        <f t="shared" si="3"/>
        <v>0</v>
      </c>
      <c r="K13" s="52">
        <f t="shared" si="3"/>
        <v>0</v>
      </c>
      <c r="L13" s="54">
        <v>5.37</v>
      </c>
      <c r="M13" s="55">
        <f t="shared" si="1"/>
        <v>29.470000000000002</v>
      </c>
      <c r="N13" s="56">
        <v>4</v>
      </c>
      <c r="O13" s="57"/>
      <c r="P13" s="143"/>
      <c r="Q13" s="114"/>
      <c r="R13" s="88"/>
      <c r="S13" s="89"/>
      <c r="T13" s="60"/>
      <c r="U13" s="61"/>
      <c r="V13" s="62"/>
      <c r="W13" s="61"/>
      <c r="X13" s="63"/>
      <c r="Y13" s="61"/>
      <c r="Z13" s="63"/>
      <c r="AA13" s="61"/>
      <c r="AB13" s="63"/>
      <c r="AC13" s="61"/>
      <c r="AD13" s="63"/>
      <c r="AE13" s="61"/>
      <c r="AF13" s="63"/>
      <c r="AG13" s="64"/>
      <c r="AH13" s="61"/>
      <c r="AI13" s="65"/>
      <c r="AJ13" s="66"/>
      <c r="AK13" s="67"/>
      <c r="AL13" s="68"/>
      <c r="AM13" s="69"/>
      <c r="AN13" s="70"/>
      <c r="AO13" s="71"/>
      <c r="AP13" s="72"/>
      <c r="AQ13" s="73"/>
      <c r="AR13" s="74"/>
      <c r="AS13" s="75"/>
      <c r="AT13" s="76"/>
      <c r="AU13" s="77"/>
      <c r="AV13" s="77"/>
      <c r="AW13" s="78"/>
      <c r="AX13" s="78"/>
      <c r="AY13" s="79"/>
      <c r="AZ13" s="80"/>
      <c r="BA13" s="81"/>
      <c r="BB13" s="82"/>
      <c r="BC13" s="83"/>
      <c r="BD13" s="84"/>
      <c r="BE13" s="85"/>
      <c r="BF13" s="86"/>
      <c r="BG13" s="87"/>
    </row>
    <row r="14" spans="1:59" ht="15.75" x14ac:dyDescent="0.25">
      <c r="A14" s="50" t="s">
        <v>76</v>
      </c>
      <c r="B14" s="51">
        <f t="shared" si="0"/>
        <v>0</v>
      </c>
      <c r="C14" s="51">
        <v>15</v>
      </c>
      <c r="D14" s="51">
        <f t="shared" si="18"/>
        <v>0</v>
      </c>
      <c r="E14" s="51">
        <v>11.25</v>
      </c>
      <c r="F14" s="51">
        <f>AD14</f>
        <v>0</v>
      </c>
      <c r="G14" s="51">
        <v>1.8</v>
      </c>
      <c r="H14" s="51">
        <v>0.5</v>
      </c>
      <c r="I14" s="52">
        <f>AJ14</f>
        <v>0</v>
      </c>
      <c r="J14" s="53">
        <f t="shared" si="3"/>
        <v>0</v>
      </c>
      <c r="K14" s="52">
        <f t="shared" si="3"/>
        <v>0</v>
      </c>
      <c r="L14" s="54">
        <f>AM14</f>
        <v>0</v>
      </c>
      <c r="M14" s="55">
        <f t="shared" si="1"/>
        <v>28.55</v>
      </c>
      <c r="N14" s="56">
        <v>5</v>
      </c>
      <c r="O14" s="57"/>
      <c r="P14" s="143"/>
      <c r="Q14" s="114"/>
      <c r="R14" s="88"/>
      <c r="S14" s="89"/>
      <c r="T14" s="60"/>
      <c r="U14" s="61"/>
      <c r="V14" s="62"/>
      <c r="W14" s="61"/>
      <c r="X14" s="63"/>
      <c r="Y14" s="61"/>
      <c r="Z14" s="63"/>
      <c r="AA14" s="61"/>
      <c r="AB14" s="63"/>
      <c r="AC14" s="61"/>
      <c r="AD14" s="63"/>
      <c r="AE14" s="61"/>
      <c r="AF14" s="63"/>
      <c r="AG14" s="64"/>
      <c r="AH14" s="61"/>
      <c r="AI14" s="65"/>
      <c r="AJ14" s="66"/>
      <c r="AK14" s="67"/>
      <c r="AL14" s="68"/>
      <c r="AM14" s="69"/>
      <c r="AN14" s="70"/>
      <c r="AO14" s="71"/>
      <c r="AP14" s="72"/>
      <c r="AQ14" s="73"/>
      <c r="AR14" s="74"/>
      <c r="AS14" s="75"/>
      <c r="AT14" s="76"/>
      <c r="AU14" s="77"/>
      <c r="AV14" s="77"/>
      <c r="AW14" s="78"/>
      <c r="AX14" s="78"/>
      <c r="AY14" s="79"/>
      <c r="AZ14" s="80"/>
      <c r="BA14" s="81"/>
      <c r="BB14" s="82"/>
      <c r="BC14" s="83"/>
      <c r="BD14" s="84"/>
      <c r="BE14" s="85"/>
      <c r="BF14" s="86"/>
      <c r="BG14" s="87"/>
    </row>
    <row r="15" spans="1:59" ht="15.75" x14ac:dyDescent="0.25">
      <c r="A15" s="50" t="s">
        <v>77</v>
      </c>
      <c r="B15" s="51">
        <f t="shared" si="0"/>
        <v>0</v>
      </c>
      <c r="C15" s="51">
        <v>8.6999999999999993</v>
      </c>
      <c r="D15" s="51">
        <f t="shared" si="18"/>
        <v>0</v>
      </c>
      <c r="E15" s="51">
        <v>11.25</v>
      </c>
      <c r="F15" s="51">
        <v>0.4</v>
      </c>
      <c r="G15" s="51">
        <f>AF15</f>
        <v>0</v>
      </c>
      <c r="H15" s="51">
        <v>6</v>
      </c>
      <c r="I15" s="52">
        <f>AJ15</f>
        <v>0</v>
      </c>
      <c r="J15" s="53">
        <f t="shared" si="3"/>
        <v>0</v>
      </c>
      <c r="K15" s="52">
        <f t="shared" si="3"/>
        <v>0</v>
      </c>
      <c r="L15" s="54">
        <f>AM15</f>
        <v>0</v>
      </c>
      <c r="M15" s="55">
        <f t="shared" si="1"/>
        <v>26.349999999999998</v>
      </c>
      <c r="N15" s="56">
        <v>6</v>
      </c>
      <c r="O15" s="57"/>
      <c r="P15" s="143"/>
      <c r="Q15" s="114"/>
      <c r="R15" s="88"/>
      <c r="S15" s="89"/>
      <c r="T15" s="60"/>
      <c r="U15" s="61"/>
      <c r="V15" s="62"/>
      <c r="W15" s="61"/>
      <c r="X15" s="63"/>
      <c r="Y15" s="61"/>
      <c r="Z15" s="63"/>
      <c r="AA15" s="61"/>
      <c r="AB15" s="63"/>
      <c r="AC15" s="61"/>
      <c r="AD15" s="63"/>
      <c r="AE15" s="61"/>
      <c r="AF15" s="63"/>
      <c r="AG15" s="64"/>
      <c r="AH15" s="61"/>
      <c r="AI15" s="65"/>
      <c r="AJ15" s="66"/>
      <c r="AK15" s="67"/>
      <c r="AL15" s="68"/>
      <c r="AM15" s="69"/>
      <c r="AN15" s="70"/>
      <c r="AO15" s="71"/>
      <c r="AP15" s="72"/>
      <c r="AQ15" s="73"/>
      <c r="AR15" s="74"/>
      <c r="AS15" s="75"/>
      <c r="AT15" s="76"/>
      <c r="AU15" s="77"/>
      <c r="AV15" s="77"/>
      <c r="AW15" s="78"/>
      <c r="AX15" s="78"/>
      <c r="AY15" s="79"/>
      <c r="AZ15" s="80"/>
      <c r="BA15" s="81"/>
      <c r="BB15" s="82"/>
      <c r="BC15" s="83"/>
      <c r="BD15" s="84"/>
      <c r="BE15" s="85"/>
      <c r="BF15" s="86"/>
      <c r="BG15" s="87"/>
    </row>
    <row r="16" spans="1:59" ht="15.75" x14ac:dyDescent="0.25">
      <c r="A16" s="50" t="s">
        <v>78</v>
      </c>
      <c r="B16" s="51">
        <f t="shared" si="0"/>
        <v>0</v>
      </c>
      <c r="C16" s="51">
        <v>17.7</v>
      </c>
      <c r="D16" s="51">
        <f t="shared" si="18"/>
        <v>0</v>
      </c>
      <c r="E16" s="51">
        <f>AB16</f>
        <v>0</v>
      </c>
      <c r="F16" s="51">
        <f>AD16</f>
        <v>0</v>
      </c>
      <c r="G16" s="51">
        <f>AF16</f>
        <v>0</v>
      </c>
      <c r="H16" s="51">
        <f>AI16</f>
        <v>0</v>
      </c>
      <c r="I16" s="52">
        <v>4</v>
      </c>
      <c r="J16" s="53">
        <f t="shared" si="3"/>
        <v>0</v>
      </c>
      <c r="K16" s="52">
        <f t="shared" si="3"/>
        <v>0</v>
      </c>
      <c r="L16" s="54">
        <f>AM16</f>
        <v>0</v>
      </c>
      <c r="M16" s="55">
        <f t="shared" si="1"/>
        <v>21.7</v>
      </c>
      <c r="N16" s="56">
        <v>7</v>
      </c>
      <c r="O16" s="57"/>
      <c r="P16" s="143"/>
      <c r="Q16" s="114"/>
      <c r="R16" s="88"/>
      <c r="S16" s="89"/>
      <c r="T16" s="60"/>
      <c r="U16" s="61"/>
      <c r="V16" s="62"/>
      <c r="W16" s="61"/>
      <c r="X16" s="63"/>
      <c r="Y16" s="61"/>
      <c r="Z16" s="63"/>
      <c r="AA16" s="61"/>
      <c r="AB16" s="63"/>
      <c r="AC16" s="61"/>
      <c r="AD16" s="63"/>
      <c r="AE16" s="61"/>
      <c r="AF16" s="63"/>
      <c r="AG16" s="64"/>
      <c r="AH16" s="61"/>
      <c r="AI16" s="65"/>
      <c r="AJ16" s="66"/>
      <c r="AK16" s="67"/>
      <c r="AL16" s="68"/>
      <c r="AM16" s="69"/>
      <c r="AN16" s="70"/>
      <c r="AO16" s="71"/>
      <c r="AP16" s="72"/>
      <c r="AQ16" s="73"/>
      <c r="AR16" s="74"/>
      <c r="AS16" s="75"/>
      <c r="AT16" s="76"/>
      <c r="AU16" s="77"/>
      <c r="AV16" s="77"/>
      <c r="AW16" s="78"/>
      <c r="AX16" s="78"/>
      <c r="AY16" s="79"/>
      <c r="AZ16" s="80"/>
      <c r="BA16" s="81"/>
      <c r="BB16" s="82"/>
      <c r="BC16" s="83"/>
      <c r="BD16" s="84"/>
      <c r="BE16" s="85"/>
      <c r="BF16" s="86"/>
      <c r="BG16" s="87"/>
    </row>
    <row r="17" spans="1:59" ht="15.75" x14ac:dyDescent="0.25">
      <c r="A17" s="50" t="s">
        <v>79</v>
      </c>
      <c r="B17" s="51">
        <f t="shared" si="0"/>
        <v>0</v>
      </c>
      <c r="C17" s="51">
        <v>9.9</v>
      </c>
      <c r="D17" s="51">
        <f t="shared" si="18"/>
        <v>0</v>
      </c>
      <c r="E17" s="51">
        <v>3.45</v>
      </c>
      <c r="F17" s="51">
        <f>AD17</f>
        <v>0</v>
      </c>
      <c r="G17" s="51">
        <v>1.8</v>
      </c>
      <c r="H17" s="51">
        <v>0.8</v>
      </c>
      <c r="I17" s="52">
        <f t="shared" ref="I17:K44" si="19">AJ17</f>
        <v>0</v>
      </c>
      <c r="J17" s="53">
        <f t="shared" si="3"/>
        <v>0</v>
      </c>
      <c r="K17" s="52">
        <f t="shared" si="3"/>
        <v>0</v>
      </c>
      <c r="L17" s="54">
        <v>5.58</v>
      </c>
      <c r="M17" s="55">
        <f t="shared" si="1"/>
        <v>21.53</v>
      </c>
      <c r="N17" s="56">
        <v>8</v>
      </c>
      <c r="O17" s="57"/>
      <c r="P17" s="143"/>
      <c r="Q17" s="114"/>
      <c r="R17" s="88"/>
      <c r="S17" s="89"/>
      <c r="T17" s="60"/>
      <c r="U17" s="61"/>
      <c r="V17" s="62"/>
      <c r="W17" s="61"/>
      <c r="X17" s="63"/>
      <c r="Y17" s="61"/>
      <c r="Z17" s="63"/>
      <c r="AA17" s="61"/>
      <c r="AB17" s="63"/>
      <c r="AC17" s="61"/>
      <c r="AD17" s="63"/>
      <c r="AE17" s="61"/>
      <c r="AF17" s="63"/>
      <c r="AG17" s="64"/>
      <c r="AH17" s="61"/>
      <c r="AI17" s="65"/>
      <c r="AJ17" s="66"/>
      <c r="AK17" s="67"/>
      <c r="AL17" s="68"/>
      <c r="AM17" s="69"/>
      <c r="AN17" s="70"/>
      <c r="AO17" s="71"/>
      <c r="AP17" s="72"/>
      <c r="AQ17" s="73"/>
      <c r="AR17" s="74"/>
      <c r="AS17" s="75"/>
      <c r="AT17" s="76"/>
      <c r="AU17" s="77"/>
      <c r="AV17" s="77"/>
      <c r="AW17" s="78"/>
      <c r="AX17" s="78"/>
      <c r="AY17" s="79"/>
      <c r="AZ17" s="80"/>
      <c r="BA17" s="81"/>
      <c r="BB17" s="82"/>
      <c r="BC17" s="83"/>
      <c r="BD17" s="84"/>
      <c r="BE17" s="85"/>
      <c r="BF17" s="86"/>
      <c r="BG17" s="87"/>
    </row>
    <row r="18" spans="1:59" ht="15.75" x14ac:dyDescent="0.25">
      <c r="A18" s="50" t="s">
        <v>80</v>
      </c>
      <c r="B18" s="51">
        <f t="shared" si="0"/>
        <v>0</v>
      </c>
      <c r="C18" s="51">
        <v>9.6</v>
      </c>
      <c r="D18" s="51">
        <f t="shared" si="18"/>
        <v>0</v>
      </c>
      <c r="E18" s="51">
        <v>1.8</v>
      </c>
      <c r="F18" s="51">
        <f>AD18</f>
        <v>0</v>
      </c>
      <c r="G18" s="51">
        <f>AF18</f>
        <v>0</v>
      </c>
      <c r="H18" s="51">
        <v>4.0999999999999996</v>
      </c>
      <c r="I18" s="52">
        <f t="shared" si="19"/>
        <v>0</v>
      </c>
      <c r="J18" s="53">
        <f t="shared" si="3"/>
        <v>0</v>
      </c>
      <c r="K18" s="52">
        <f t="shared" si="3"/>
        <v>0</v>
      </c>
      <c r="L18" s="54">
        <v>3.75</v>
      </c>
      <c r="M18" s="55">
        <f t="shared" si="1"/>
        <v>19.25</v>
      </c>
      <c r="N18" s="56">
        <v>9</v>
      </c>
      <c r="O18" s="57"/>
      <c r="P18" s="143"/>
      <c r="Q18" s="114"/>
      <c r="R18" s="88"/>
      <c r="S18" s="89"/>
      <c r="T18" s="60"/>
      <c r="U18" s="61"/>
      <c r="V18" s="62"/>
      <c r="W18" s="61"/>
      <c r="X18" s="63"/>
      <c r="Y18" s="61"/>
      <c r="Z18" s="63"/>
      <c r="AA18" s="61"/>
      <c r="AB18" s="63"/>
      <c r="AC18" s="61"/>
      <c r="AD18" s="63"/>
      <c r="AE18" s="61"/>
      <c r="AF18" s="63"/>
      <c r="AG18" s="64"/>
      <c r="AH18" s="61"/>
      <c r="AI18" s="65"/>
      <c r="AJ18" s="66"/>
      <c r="AK18" s="67"/>
      <c r="AL18" s="68"/>
      <c r="AM18" s="69"/>
      <c r="AN18" s="70"/>
      <c r="AO18" s="71"/>
      <c r="AP18" s="72"/>
      <c r="AQ18" s="73"/>
      <c r="AR18" s="74"/>
      <c r="AS18" s="75"/>
      <c r="AT18" s="76"/>
      <c r="AU18" s="77"/>
      <c r="AV18" s="77"/>
      <c r="AW18" s="78"/>
      <c r="AX18" s="78"/>
      <c r="AY18" s="79"/>
      <c r="AZ18" s="80"/>
      <c r="BA18" s="81"/>
      <c r="BB18" s="82"/>
      <c r="BC18" s="83"/>
      <c r="BD18" s="84"/>
      <c r="BE18" s="85"/>
      <c r="BF18" s="86"/>
      <c r="BG18" s="87"/>
    </row>
    <row r="19" spans="1:59" ht="15.75" x14ac:dyDescent="0.25">
      <c r="A19" s="50" t="s">
        <v>81</v>
      </c>
      <c r="B19" s="51">
        <f t="shared" si="0"/>
        <v>0</v>
      </c>
      <c r="C19" s="51">
        <v>9.6</v>
      </c>
      <c r="D19" s="51">
        <f t="shared" si="18"/>
        <v>0</v>
      </c>
      <c r="E19" s="51">
        <f>AB19</f>
        <v>0</v>
      </c>
      <c r="F19" s="51">
        <v>4.8</v>
      </c>
      <c r="G19" s="51">
        <f>AF19</f>
        <v>0</v>
      </c>
      <c r="H19" s="51">
        <v>1</v>
      </c>
      <c r="I19" s="52">
        <f t="shared" si="19"/>
        <v>0</v>
      </c>
      <c r="J19" s="53">
        <f t="shared" si="3"/>
        <v>0</v>
      </c>
      <c r="K19" s="52">
        <f t="shared" si="3"/>
        <v>0</v>
      </c>
      <c r="L19" s="54">
        <v>3.82</v>
      </c>
      <c r="M19" s="55">
        <f t="shared" si="1"/>
        <v>19.22</v>
      </c>
      <c r="N19" s="56">
        <v>10</v>
      </c>
      <c r="O19" s="57"/>
      <c r="P19" s="143"/>
      <c r="Q19" s="114"/>
      <c r="R19" s="88"/>
      <c r="S19" s="89"/>
      <c r="T19" s="60"/>
      <c r="U19" s="61"/>
      <c r="V19" s="62"/>
      <c r="W19" s="61"/>
      <c r="X19" s="63"/>
      <c r="Y19" s="61"/>
      <c r="Z19" s="63"/>
      <c r="AA19" s="61"/>
      <c r="AB19" s="63"/>
      <c r="AC19" s="61"/>
      <c r="AD19" s="63"/>
      <c r="AE19" s="61"/>
      <c r="AF19" s="63"/>
      <c r="AG19" s="64"/>
      <c r="AH19" s="61"/>
      <c r="AI19" s="65"/>
      <c r="AJ19" s="66"/>
      <c r="AK19" s="67"/>
      <c r="AL19" s="68"/>
      <c r="AM19" s="69"/>
      <c r="AN19" s="70"/>
      <c r="AO19" s="71"/>
      <c r="AP19" s="72"/>
      <c r="AQ19" s="73"/>
      <c r="AR19" s="74"/>
      <c r="AS19" s="75"/>
      <c r="AT19" s="76"/>
      <c r="AU19" s="77"/>
      <c r="AV19" s="77"/>
      <c r="AW19" s="78"/>
      <c r="AX19" s="78"/>
      <c r="AY19" s="79"/>
      <c r="AZ19" s="80"/>
      <c r="BA19" s="81"/>
      <c r="BB19" s="82"/>
      <c r="BC19" s="83"/>
      <c r="BD19" s="84"/>
      <c r="BE19" s="85"/>
      <c r="BF19" s="86"/>
      <c r="BG19" s="87"/>
    </row>
    <row r="20" spans="1:59" ht="15.75" x14ac:dyDescent="0.25">
      <c r="A20" s="50" t="s">
        <v>82</v>
      </c>
      <c r="B20" s="51">
        <f t="shared" si="0"/>
        <v>0</v>
      </c>
      <c r="C20" s="51">
        <v>0.6</v>
      </c>
      <c r="D20" s="51">
        <f t="shared" si="18"/>
        <v>0</v>
      </c>
      <c r="E20" s="51">
        <v>8.85</v>
      </c>
      <c r="F20" s="51">
        <f t="shared" ref="F20:F45" si="20">AD20</f>
        <v>0</v>
      </c>
      <c r="G20" s="51">
        <v>1.8</v>
      </c>
      <c r="H20" s="51">
        <v>1.6</v>
      </c>
      <c r="I20" s="52">
        <f t="shared" si="19"/>
        <v>0</v>
      </c>
      <c r="J20" s="53">
        <f t="shared" si="3"/>
        <v>0</v>
      </c>
      <c r="K20" s="52">
        <f t="shared" si="3"/>
        <v>0</v>
      </c>
      <c r="L20" s="54">
        <v>3.18</v>
      </c>
      <c r="M20" s="55">
        <f t="shared" si="1"/>
        <v>16.03</v>
      </c>
      <c r="N20" s="56">
        <v>11</v>
      </c>
      <c r="O20" s="57"/>
      <c r="P20" s="143"/>
      <c r="Q20" s="114"/>
      <c r="R20" s="88"/>
      <c r="S20" s="89"/>
      <c r="T20" s="60"/>
      <c r="U20" s="61"/>
      <c r="V20" s="62"/>
      <c r="W20" s="61"/>
      <c r="X20" s="63"/>
      <c r="Y20" s="61"/>
      <c r="Z20" s="63"/>
      <c r="AA20" s="61"/>
      <c r="AB20" s="63"/>
      <c r="AC20" s="61"/>
      <c r="AD20" s="63"/>
      <c r="AE20" s="61"/>
      <c r="AF20" s="63"/>
      <c r="AG20" s="64"/>
      <c r="AH20" s="61"/>
      <c r="AI20" s="65"/>
      <c r="AJ20" s="66"/>
      <c r="AK20" s="67"/>
      <c r="AL20" s="68"/>
      <c r="AM20" s="69"/>
      <c r="AN20" s="70"/>
      <c r="AO20" s="71"/>
      <c r="AP20" s="72"/>
      <c r="AQ20" s="73"/>
      <c r="AR20" s="74"/>
      <c r="AS20" s="75"/>
      <c r="AT20" s="76"/>
      <c r="AU20" s="77"/>
      <c r="AV20" s="77"/>
      <c r="AW20" s="78"/>
      <c r="AX20" s="78"/>
      <c r="AY20" s="79"/>
      <c r="AZ20" s="80"/>
      <c r="BA20" s="81"/>
      <c r="BB20" s="82"/>
      <c r="BC20" s="83"/>
      <c r="BD20" s="84"/>
      <c r="BE20" s="85"/>
      <c r="BF20" s="86"/>
      <c r="BG20" s="87"/>
    </row>
    <row r="21" spans="1:59" ht="15.75" x14ac:dyDescent="0.25">
      <c r="A21" s="50" t="s">
        <v>83</v>
      </c>
      <c r="B21" s="51">
        <v>6.3</v>
      </c>
      <c r="C21" s="51">
        <f>X21</f>
        <v>0</v>
      </c>
      <c r="D21" s="51">
        <f t="shared" si="18"/>
        <v>0</v>
      </c>
      <c r="E21" s="51">
        <v>6</v>
      </c>
      <c r="F21" s="51">
        <f t="shared" si="20"/>
        <v>0</v>
      </c>
      <c r="G21" s="51">
        <f t="shared" ref="G21:G45" si="21">AF21</f>
        <v>0</v>
      </c>
      <c r="H21" s="51">
        <v>3.6</v>
      </c>
      <c r="I21" s="52">
        <f t="shared" si="19"/>
        <v>0</v>
      </c>
      <c r="J21" s="53">
        <f t="shared" si="3"/>
        <v>0</v>
      </c>
      <c r="K21" s="52">
        <f t="shared" si="3"/>
        <v>0</v>
      </c>
      <c r="L21" s="54">
        <f>AM21</f>
        <v>0</v>
      </c>
      <c r="M21" s="55">
        <f t="shared" si="1"/>
        <v>15.9</v>
      </c>
      <c r="N21" s="56">
        <v>12</v>
      </c>
      <c r="O21" s="90"/>
      <c r="P21" s="143"/>
      <c r="Q21" s="114"/>
      <c r="R21" s="58"/>
      <c r="S21" s="89"/>
      <c r="T21" s="60"/>
      <c r="U21" s="61">
        <v>0</v>
      </c>
      <c r="V21" s="62">
        <f>U21*V9</f>
        <v>0</v>
      </c>
      <c r="W21" s="61">
        <v>0</v>
      </c>
      <c r="X21" s="63">
        <f>W21*X9</f>
        <v>0</v>
      </c>
      <c r="Y21" s="61">
        <v>0</v>
      </c>
      <c r="Z21" s="63">
        <f>Y21*Z9</f>
        <v>0</v>
      </c>
      <c r="AA21" s="61">
        <v>0</v>
      </c>
      <c r="AB21" s="63">
        <f>AA21*AB9</f>
        <v>0</v>
      </c>
      <c r="AC21" s="61">
        <v>0</v>
      </c>
      <c r="AD21" s="63">
        <f>AC21*AD9</f>
        <v>0</v>
      </c>
      <c r="AE21" s="61">
        <v>0</v>
      </c>
      <c r="AF21" s="63">
        <f>AE21*AF9</f>
        <v>0</v>
      </c>
      <c r="AG21" s="64">
        <f t="shared" si="4"/>
        <v>0</v>
      </c>
      <c r="AH21" s="61">
        <v>0</v>
      </c>
      <c r="AI21" s="65">
        <f>AH21*AI9</f>
        <v>0</v>
      </c>
      <c r="AJ21" s="66">
        <v>0</v>
      </c>
      <c r="AK21" s="67">
        <v>0</v>
      </c>
      <c r="AL21" s="68">
        <v>0</v>
      </c>
      <c r="AM21" s="69">
        <v>0</v>
      </c>
      <c r="AN21" s="70"/>
      <c r="AO21" s="71">
        <f t="shared" si="5"/>
        <v>7.95</v>
      </c>
      <c r="AP21" s="72">
        <f t="shared" si="6"/>
        <v>5.5650000000000004</v>
      </c>
      <c r="AQ21" s="73">
        <f t="shared" si="7"/>
        <v>4.3725000000000005</v>
      </c>
      <c r="AR21" s="74">
        <f>(M21-L21)/100*AR8+AQ21</f>
        <v>4.3725000000000005</v>
      </c>
      <c r="AS21" s="75">
        <f t="shared" si="2"/>
        <v>3.7364999999999999</v>
      </c>
      <c r="AT21" s="76">
        <f>(M21-L21)/100*AT8+AS21</f>
        <v>3.7364999999999999</v>
      </c>
      <c r="AU21" s="77">
        <f t="shared" si="8"/>
        <v>3.2595000000000001</v>
      </c>
      <c r="AV21" s="77">
        <f>(M21-L21)/100*AV8+AU21</f>
        <v>3.2595000000000001</v>
      </c>
      <c r="AW21" s="78">
        <f t="shared" si="9"/>
        <v>2.6075999999999997</v>
      </c>
      <c r="AX21" s="78">
        <f>(M21-L21)/100*AX8+AW21</f>
        <v>2.6075999999999997</v>
      </c>
      <c r="AY21" s="79">
        <f t="shared" si="10"/>
        <v>1.59</v>
      </c>
      <c r="AZ21" s="80">
        <f t="shared" si="11"/>
        <v>0.79500000000000004</v>
      </c>
      <c r="BA21" s="81">
        <f t="shared" si="12"/>
        <v>0.47699999999999998</v>
      </c>
      <c r="BB21" s="82">
        <f>(M21-L21)/100*BB8</f>
        <v>0</v>
      </c>
      <c r="BC21" s="83">
        <f t="shared" si="13"/>
        <v>0.318</v>
      </c>
      <c r="BD21" s="84">
        <f t="shared" si="14"/>
        <v>0.159</v>
      </c>
      <c r="BE21" s="85">
        <f t="shared" si="15"/>
        <v>0.159</v>
      </c>
      <c r="BF21" s="86">
        <f t="shared" si="16"/>
        <v>0.318</v>
      </c>
      <c r="BG21" s="87">
        <f t="shared" si="17"/>
        <v>0.47699999999999998</v>
      </c>
    </row>
    <row r="22" spans="1:59" ht="15.75" x14ac:dyDescent="0.25">
      <c r="A22" s="91" t="s">
        <v>84</v>
      </c>
      <c r="B22" s="51">
        <f>V22</f>
        <v>0</v>
      </c>
      <c r="C22" s="51">
        <v>11.4</v>
      </c>
      <c r="D22" s="51">
        <f t="shared" si="18"/>
        <v>0</v>
      </c>
      <c r="E22" s="51">
        <f>AB22</f>
        <v>0</v>
      </c>
      <c r="F22" s="51">
        <f t="shared" si="20"/>
        <v>0</v>
      </c>
      <c r="G22" s="51">
        <f t="shared" si="21"/>
        <v>0</v>
      </c>
      <c r="H22" s="51">
        <v>0.7</v>
      </c>
      <c r="I22" s="52">
        <f t="shared" si="19"/>
        <v>0</v>
      </c>
      <c r="J22" s="53">
        <f t="shared" si="3"/>
        <v>0</v>
      </c>
      <c r="K22" s="52">
        <f t="shared" si="3"/>
        <v>0</v>
      </c>
      <c r="L22" s="54">
        <v>2.38</v>
      </c>
      <c r="M22" s="55">
        <f t="shared" si="1"/>
        <v>14.48</v>
      </c>
      <c r="N22" s="56">
        <v>13</v>
      </c>
      <c r="O22" s="90"/>
      <c r="P22" s="143"/>
      <c r="Q22" s="114"/>
      <c r="R22" s="58"/>
      <c r="S22" s="89"/>
      <c r="T22" s="60"/>
      <c r="U22" s="61"/>
      <c r="V22" s="62"/>
      <c r="W22" s="61"/>
      <c r="X22" s="63"/>
      <c r="Y22" s="61"/>
      <c r="Z22" s="63"/>
      <c r="AA22" s="61"/>
      <c r="AB22" s="63"/>
      <c r="AC22" s="61"/>
      <c r="AD22" s="63"/>
      <c r="AE22" s="61"/>
      <c r="AF22" s="63"/>
      <c r="AG22" s="64"/>
      <c r="AH22" s="61"/>
      <c r="AI22" s="65"/>
      <c r="AJ22" s="66"/>
      <c r="AK22" s="67"/>
      <c r="AL22" s="68"/>
      <c r="AM22" s="69"/>
      <c r="AN22" s="70"/>
      <c r="AO22" s="71"/>
      <c r="AP22" s="72"/>
      <c r="AQ22" s="73"/>
      <c r="AR22" s="74"/>
      <c r="AS22" s="75"/>
      <c r="AT22" s="76"/>
      <c r="AU22" s="77"/>
      <c r="AV22" s="77"/>
      <c r="AW22" s="78"/>
      <c r="AX22" s="78"/>
      <c r="AY22" s="79"/>
      <c r="AZ22" s="80"/>
      <c r="BA22" s="81"/>
      <c r="BB22" s="82"/>
      <c r="BC22" s="83"/>
      <c r="BD22" s="84"/>
      <c r="BE22" s="85"/>
      <c r="BF22" s="86"/>
      <c r="BG22" s="87"/>
    </row>
    <row r="23" spans="1:59" ht="15.75" x14ac:dyDescent="0.25">
      <c r="A23" s="91" t="s">
        <v>85</v>
      </c>
      <c r="B23" s="51">
        <v>0</v>
      </c>
      <c r="C23" s="51">
        <v>4.2</v>
      </c>
      <c r="D23" s="51">
        <v>0</v>
      </c>
      <c r="E23" s="51">
        <v>5.4</v>
      </c>
      <c r="F23" s="51">
        <v>0</v>
      </c>
      <c r="G23" s="51">
        <v>0</v>
      </c>
      <c r="H23" s="51">
        <v>1.1000000000000001</v>
      </c>
      <c r="I23" s="52">
        <v>0</v>
      </c>
      <c r="J23" s="53">
        <v>0</v>
      </c>
      <c r="K23" s="52">
        <v>0</v>
      </c>
      <c r="L23" s="54">
        <v>2.46</v>
      </c>
      <c r="M23" s="55">
        <v>13.16</v>
      </c>
      <c r="N23" s="56">
        <v>14</v>
      </c>
      <c r="O23" s="90"/>
      <c r="P23" s="143"/>
      <c r="Q23" s="114"/>
      <c r="R23" s="58"/>
      <c r="S23" s="89"/>
      <c r="T23" s="60"/>
      <c r="U23" s="61"/>
      <c r="V23" s="62"/>
      <c r="W23" s="61"/>
      <c r="X23" s="63"/>
      <c r="Y23" s="61"/>
      <c r="Z23" s="63"/>
      <c r="AA23" s="61"/>
      <c r="AB23" s="63"/>
      <c r="AC23" s="61"/>
      <c r="AD23" s="63"/>
      <c r="AE23" s="61"/>
      <c r="AF23" s="63"/>
      <c r="AG23" s="64"/>
      <c r="AH23" s="61"/>
      <c r="AI23" s="65"/>
      <c r="AJ23" s="66"/>
      <c r="AK23" s="67"/>
      <c r="AL23" s="68"/>
      <c r="AM23" s="69"/>
      <c r="AN23" s="70"/>
      <c r="AO23" s="71"/>
      <c r="AP23" s="72"/>
      <c r="AQ23" s="73"/>
      <c r="AR23" s="74"/>
      <c r="AS23" s="75"/>
      <c r="AT23" s="76"/>
      <c r="AU23" s="77"/>
      <c r="AV23" s="77"/>
      <c r="AW23" s="78"/>
      <c r="AX23" s="78"/>
      <c r="AY23" s="79"/>
      <c r="AZ23" s="80"/>
      <c r="BA23" s="81"/>
      <c r="BB23" s="82"/>
      <c r="BC23" s="83"/>
      <c r="BD23" s="84"/>
      <c r="BE23" s="85"/>
      <c r="BF23" s="86"/>
      <c r="BG23" s="87"/>
    </row>
    <row r="24" spans="1:59" ht="15.75" x14ac:dyDescent="0.25">
      <c r="A24" s="50" t="s">
        <v>86</v>
      </c>
      <c r="B24" s="51">
        <f>V24</f>
        <v>0</v>
      </c>
      <c r="C24" s="51">
        <v>9.3000000000000007</v>
      </c>
      <c r="D24" s="51">
        <f t="shared" si="18"/>
        <v>0</v>
      </c>
      <c r="E24" s="51">
        <f>AB24</f>
        <v>0</v>
      </c>
      <c r="F24" s="51">
        <f t="shared" si="20"/>
        <v>0</v>
      </c>
      <c r="G24" s="51">
        <f t="shared" si="21"/>
        <v>0</v>
      </c>
      <c r="H24" s="51">
        <v>1</v>
      </c>
      <c r="I24" s="52">
        <f t="shared" si="19"/>
        <v>0</v>
      </c>
      <c r="J24" s="53">
        <f t="shared" si="3"/>
        <v>0</v>
      </c>
      <c r="K24" s="52">
        <f t="shared" si="3"/>
        <v>0</v>
      </c>
      <c r="L24" s="54">
        <v>2.06</v>
      </c>
      <c r="M24" s="55">
        <f t="shared" si="1"/>
        <v>12.360000000000001</v>
      </c>
      <c r="N24" s="56">
        <v>15</v>
      </c>
      <c r="O24" s="90"/>
      <c r="P24" s="143"/>
      <c r="Q24" s="114"/>
      <c r="R24" s="58"/>
      <c r="S24" s="89"/>
      <c r="T24" s="60"/>
      <c r="U24" s="61"/>
      <c r="V24" s="62"/>
      <c r="W24" s="61"/>
      <c r="X24" s="63"/>
      <c r="Y24" s="61"/>
      <c r="Z24" s="63"/>
      <c r="AA24" s="61"/>
      <c r="AB24" s="63"/>
      <c r="AC24" s="61"/>
      <c r="AD24" s="63"/>
      <c r="AE24" s="61"/>
      <c r="AF24" s="63"/>
      <c r="AG24" s="64"/>
      <c r="AH24" s="61"/>
      <c r="AI24" s="65"/>
      <c r="AJ24" s="66"/>
      <c r="AK24" s="67"/>
      <c r="AL24" s="68"/>
      <c r="AM24" s="69"/>
      <c r="AN24" s="70"/>
      <c r="AO24" s="71"/>
      <c r="AP24" s="72"/>
      <c r="AQ24" s="73"/>
      <c r="AR24" s="74"/>
      <c r="AS24" s="75"/>
      <c r="AT24" s="76"/>
      <c r="AU24" s="77"/>
      <c r="AV24" s="77"/>
      <c r="AW24" s="78"/>
      <c r="AX24" s="78"/>
      <c r="AY24" s="79"/>
      <c r="AZ24" s="80"/>
      <c r="BA24" s="81"/>
      <c r="BB24" s="82"/>
      <c r="BC24" s="83"/>
      <c r="BD24" s="84"/>
      <c r="BE24" s="85"/>
      <c r="BF24" s="86"/>
      <c r="BG24" s="87"/>
    </row>
    <row r="25" spans="1:59" ht="15.75" x14ac:dyDescent="0.25">
      <c r="A25" s="50" t="s">
        <v>87</v>
      </c>
      <c r="B25" s="51">
        <f>V25</f>
        <v>0</v>
      </c>
      <c r="C25" s="51">
        <v>9.3000000000000007</v>
      </c>
      <c r="D25" s="51">
        <f t="shared" si="18"/>
        <v>0</v>
      </c>
      <c r="E25" s="51">
        <f>AB25</f>
        <v>0</v>
      </c>
      <c r="F25" s="51">
        <f t="shared" si="20"/>
        <v>0</v>
      </c>
      <c r="G25" s="51">
        <f t="shared" si="21"/>
        <v>0</v>
      </c>
      <c r="H25" s="51">
        <v>1</v>
      </c>
      <c r="I25" s="52">
        <f t="shared" si="19"/>
        <v>0</v>
      </c>
      <c r="J25" s="53">
        <f t="shared" si="3"/>
        <v>0</v>
      </c>
      <c r="K25" s="52">
        <f t="shared" si="3"/>
        <v>0</v>
      </c>
      <c r="L25" s="54">
        <v>2.04</v>
      </c>
      <c r="M25" s="55">
        <f t="shared" si="1"/>
        <v>12.34</v>
      </c>
      <c r="N25" s="56">
        <v>16</v>
      </c>
      <c r="O25" s="90"/>
      <c r="P25" s="143"/>
      <c r="Q25" s="114"/>
      <c r="R25" s="58"/>
      <c r="S25" s="89"/>
      <c r="T25" s="60"/>
      <c r="U25" s="61"/>
      <c r="V25" s="62"/>
      <c r="W25" s="61"/>
      <c r="X25" s="63"/>
      <c r="Y25" s="61"/>
      <c r="Z25" s="63"/>
      <c r="AA25" s="61"/>
      <c r="AB25" s="63"/>
      <c r="AC25" s="61"/>
      <c r="AD25" s="63"/>
      <c r="AE25" s="61"/>
      <c r="AF25" s="63"/>
      <c r="AG25" s="64"/>
      <c r="AH25" s="61"/>
      <c r="AI25" s="65"/>
      <c r="AJ25" s="66"/>
      <c r="AK25" s="67"/>
      <c r="AL25" s="68"/>
      <c r="AM25" s="69"/>
      <c r="AN25" s="70"/>
      <c r="AO25" s="71"/>
      <c r="AP25" s="72"/>
      <c r="AQ25" s="73"/>
      <c r="AR25" s="74"/>
      <c r="AS25" s="75"/>
      <c r="AT25" s="76"/>
      <c r="AU25" s="77"/>
      <c r="AV25" s="77"/>
      <c r="AW25" s="78"/>
      <c r="AX25" s="78"/>
      <c r="AY25" s="79"/>
      <c r="AZ25" s="80"/>
      <c r="BA25" s="81"/>
      <c r="BB25" s="82"/>
      <c r="BC25" s="83"/>
      <c r="BD25" s="84"/>
      <c r="BE25" s="85"/>
      <c r="BF25" s="86"/>
      <c r="BG25" s="87"/>
    </row>
    <row r="26" spans="1:59" ht="15.75" x14ac:dyDescent="0.25">
      <c r="A26" s="50" t="s">
        <v>88</v>
      </c>
      <c r="B26" s="51">
        <v>9</v>
      </c>
      <c r="C26" s="51">
        <f>X26</f>
        <v>0</v>
      </c>
      <c r="D26" s="51">
        <f t="shared" si="18"/>
        <v>0</v>
      </c>
      <c r="E26" s="51">
        <v>0.9</v>
      </c>
      <c r="F26" s="51">
        <f t="shared" si="20"/>
        <v>0</v>
      </c>
      <c r="G26" s="51">
        <f t="shared" si="21"/>
        <v>0</v>
      </c>
      <c r="H26" s="51">
        <v>0.2</v>
      </c>
      <c r="I26" s="52">
        <f t="shared" si="19"/>
        <v>0</v>
      </c>
      <c r="J26" s="53">
        <f t="shared" si="3"/>
        <v>0</v>
      </c>
      <c r="K26" s="52">
        <f t="shared" si="3"/>
        <v>0</v>
      </c>
      <c r="L26" s="54">
        <v>2.2200000000000002</v>
      </c>
      <c r="M26" s="55">
        <f t="shared" si="1"/>
        <v>12.32</v>
      </c>
      <c r="N26" s="56">
        <v>17</v>
      </c>
      <c r="O26" s="90"/>
      <c r="P26" s="143"/>
      <c r="Q26" s="114"/>
      <c r="R26" s="58"/>
      <c r="S26" s="89"/>
      <c r="T26" s="60"/>
      <c r="U26" s="61"/>
      <c r="V26" s="62"/>
      <c r="W26" s="61"/>
      <c r="X26" s="63"/>
      <c r="Y26" s="61"/>
      <c r="Z26" s="63"/>
      <c r="AA26" s="61"/>
      <c r="AB26" s="63"/>
      <c r="AC26" s="61"/>
      <c r="AD26" s="63"/>
      <c r="AE26" s="61"/>
      <c r="AF26" s="63"/>
      <c r="AG26" s="64"/>
      <c r="AH26" s="61"/>
      <c r="AI26" s="65"/>
      <c r="AJ26" s="66"/>
      <c r="AK26" s="67"/>
      <c r="AL26" s="68"/>
      <c r="AM26" s="69"/>
      <c r="AN26" s="70"/>
      <c r="AO26" s="71"/>
      <c r="AP26" s="72"/>
      <c r="AQ26" s="73"/>
      <c r="AR26" s="74"/>
      <c r="AS26" s="75"/>
      <c r="AT26" s="76"/>
      <c r="AU26" s="77"/>
      <c r="AV26" s="77"/>
      <c r="AW26" s="78"/>
      <c r="AX26" s="78"/>
      <c r="AY26" s="79"/>
      <c r="AZ26" s="80"/>
      <c r="BA26" s="81"/>
      <c r="BB26" s="82"/>
      <c r="BC26" s="83"/>
      <c r="BD26" s="84"/>
      <c r="BE26" s="85"/>
      <c r="BF26" s="86"/>
      <c r="BG26" s="87"/>
    </row>
    <row r="27" spans="1:59" ht="15.75" x14ac:dyDescent="0.25">
      <c r="A27" s="50" t="s">
        <v>89</v>
      </c>
      <c r="B27" s="51">
        <f t="shared" ref="B27:B39" si="22">V27</f>
        <v>0</v>
      </c>
      <c r="C27" s="51">
        <v>11.7</v>
      </c>
      <c r="D27" s="51">
        <f t="shared" si="18"/>
        <v>0</v>
      </c>
      <c r="E27" s="51">
        <f>AB27</f>
        <v>0</v>
      </c>
      <c r="F27" s="51">
        <f t="shared" si="20"/>
        <v>0</v>
      </c>
      <c r="G27" s="51">
        <f t="shared" si="21"/>
        <v>0</v>
      </c>
      <c r="H27" s="51">
        <f>AI27</f>
        <v>0</v>
      </c>
      <c r="I27" s="52">
        <f t="shared" si="19"/>
        <v>0</v>
      </c>
      <c r="J27" s="53">
        <f t="shared" si="3"/>
        <v>0</v>
      </c>
      <c r="K27" s="52">
        <f t="shared" si="3"/>
        <v>0</v>
      </c>
      <c r="L27" s="54">
        <f>AM27</f>
        <v>0</v>
      </c>
      <c r="M27" s="55">
        <f t="shared" si="1"/>
        <v>11.7</v>
      </c>
      <c r="N27" s="56">
        <v>18</v>
      </c>
      <c r="O27" s="90"/>
      <c r="P27" s="143"/>
      <c r="Q27" s="114"/>
      <c r="R27" s="58"/>
      <c r="S27" s="89"/>
      <c r="T27" s="60"/>
      <c r="U27" s="61"/>
      <c r="V27" s="62"/>
      <c r="W27" s="61"/>
      <c r="X27" s="63"/>
      <c r="Y27" s="61"/>
      <c r="Z27" s="63"/>
      <c r="AA27" s="61"/>
      <c r="AB27" s="63"/>
      <c r="AC27" s="61"/>
      <c r="AD27" s="63"/>
      <c r="AE27" s="61"/>
      <c r="AF27" s="63"/>
      <c r="AG27" s="64"/>
      <c r="AH27" s="61"/>
      <c r="AI27" s="65"/>
      <c r="AJ27" s="66"/>
      <c r="AK27" s="67"/>
      <c r="AL27" s="68"/>
      <c r="AM27" s="69"/>
      <c r="AN27" s="70"/>
      <c r="AO27" s="71"/>
      <c r="AP27" s="72"/>
      <c r="AQ27" s="73"/>
      <c r="AR27" s="74"/>
      <c r="AS27" s="75"/>
      <c r="AT27" s="76"/>
      <c r="AU27" s="77"/>
      <c r="AV27" s="77"/>
      <c r="AW27" s="78"/>
      <c r="AX27" s="78"/>
      <c r="AY27" s="79"/>
      <c r="AZ27" s="80"/>
      <c r="BA27" s="81"/>
      <c r="BB27" s="82"/>
      <c r="BC27" s="83"/>
      <c r="BD27" s="84"/>
      <c r="BE27" s="85"/>
      <c r="BF27" s="86"/>
      <c r="BG27" s="87"/>
    </row>
    <row r="28" spans="1:59" ht="15.75" x14ac:dyDescent="0.25">
      <c r="A28" s="50" t="s">
        <v>90</v>
      </c>
      <c r="B28" s="51">
        <f t="shared" si="22"/>
        <v>0</v>
      </c>
      <c r="C28" s="51">
        <v>5.0999999999999996</v>
      </c>
      <c r="D28" s="51">
        <f t="shared" si="18"/>
        <v>0</v>
      </c>
      <c r="E28" s="51">
        <f>AB28</f>
        <v>0</v>
      </c>
      <c r="F28" s="51">
        <f t="shared" si="20"/>
        <v>0</v>
      </c>
      <c r="G28" s="51">
        <f t="shared" si="21"/>
        <v>0</v>
      </c>
      <c r="H28" s="51">
        <f>AI28</f>
        <v>0</v>
      </c>
      <c r="I28" s="52">
        <f t="shared" si="19"/>
        <v>0</v>
      </c>
      <c r="J28" s="53">
        <f t="shared" si="19"/>
        <v>0</v>
      </c>
      <c r="K28" s="52">
        <v>6</v>
      </c>
      <c r="L28" s="54">
        <f>AM28</f>
        <v>0</v>
      </c>
      <c r="M28" s="55">
        <f t="shared" si="1"/>
        <v>11.1</v>
      </c>
      <c r="N28" s="56">
        <v>19</v>
      </c>
      <c r="O28" s="90"/>
      <c r="P28" s="143"/>
      <c r="Q28" s="114"/>
      <c r="R28" s="58"/>
      <c r="S28" s="89"/>
      <c r="T28" s="60"/>
      <c r="U28" s="61"/>
      <c r="V28" s="62"/>
      <c r="W28" s="61"/>
      <c r="X28" s="63"/>
      <c r="Y28" s="61"/>
      <c r="Z28" s="63"/>
      <c r="AA28" s="61"/>
      <c r="AB28" s="63"/>
      <c r="AC28" s="61"/>
      <c r="AD28" s="63"/>
      <c r="AE28" s="61"/>
      <c r="AF28" s="63"/>
      <c r="AG28" s="64"/>
      <c r="AH28" s="61"/>
      <c r="AI28" s="65"/>
      <c r="AJ28" s="66"/>
      <c r="AK28" s="67"/>
      <c r="AL28" s="68"/>
      <c r="AM28" s="69"/>
      <c r="AN28" s="70"/>
      <c r="AO28" s="71"/>
      <c r="AP28" s="72"/>
      <c r="AQ28" s="73"/>
      <c r="AR28" s="74"/>
      <c r="AS28" s="75"/>
      <c r="AT28" s="76"/>
      <c r="AU28" s="77"/>
      <c r="AV28" s="77"/>
      <c r="AW28" s="78"/>
      <c r="AX28" s="78"/>
      <c r="AY28" s="79"/>
      <c r="AZ28" s="80"/>
      <c r="BA28" s="81"/>
      <c r="BB28" s="82"/>
      <c r="BC28" s="83"/>
      <c r="BD28" s="84"/>
      <c r="BE28" s="85"/>
      <c r="BF28" s="86"/>
      <c r="BG28" s="87"/>
    </row>
    <row r="29" spans="1:59" ht="15.75" x14ac:dyDescent="0.25">
      <c r="A29" s="50" t="s">
        <v>91</v>
      </c>
      <c r="B29" s="51">
        <f t="shared" si="22"/>
        <v>0</v>
      </c>
      <c r="C29" s="51">
        <v>10.8</v>
      </c>
      <c r="D29" s="51">
        <f t="shared" si="18"/>
        <v>0</v>
      </c>
      <c r="E29" s="51">
        <f>AB29</f>
        <v>0</v>
      </c>
      <c r="F29" s="51">
        <f t="shared" si="20"/>
        <v>0</v>
      </c>
      <c r="G29" s="51">
        <f t="shared" si="21"/>
        <v>0</v>
      </c>
      <c r="H29" s="51">
        <f>AI29</f>
        <v>0</v>
      </c>
      <c r="I29" s="52">
        <f t="shared" si="19"/>
        <v>0</v>
      </c>
      <c r="J29" s="53">
        <f t="shared" si="19"/>
        <v>0</v>
      </c>
      <c r="K29" s="52">
        <f t="shared" si="19"/>
        <v>0</v>
      </c>
      <c r="L29" s="54">
        <f>AM29</f>
        <v>0</v>
      </c>
      <c r="M29" s="55">
        <f t="shared" si="1"/>
        <v>10.8</v>
      </c>
      <c r="N29" s="56">
        <v>20</v>
      </c>
      <c r="O29" s="90"/>
      <c r="P29" s="143"/>
      <c r="Q29" s="114"/>
      <c r="R29" s="58"/>
      <c r="S29" s="89"/>
      <c r="T29" s="60"/>
      <c r="U29" s="61"/>
      <c r="V29" s="62"/>
      <c r="W29" s="61"/>
      <c r="X29" s="63"/>
      <c r="Y29" s="61"/>
      <c r="Z29" s="63"/>
      <c r="AA29" s="61"/>
      <c r="AB29" s="63"/>
      <c r="AC29" s="61"/>
      <c r="AD29" s="63"/>
      <c r="AE29" s="61"/>
      <c r="AF29" s="63"/>
      <c r="AG29" s="64"/>
      <c r="AH29" s="61"/>
      <c r="AI29" s="65"/>
      <c r="AJ29" s="66"/>
      <c r="AK29" s="67"/>
      <c r="AL29" s="68"/>
      <c r="AM29" s="69"/>
      <c r="AN29" s="70"/>
      <c r="AO29" s="71"/>
      <c r="AP29" s="72"/>
      <c r="AQ29" s="73"/>
      <c r="AR29" s="74"/>
      <c r="AS29" s="75"/>
      <c r="AT29" s="76"/>
      <c r="AU29" s="77"/>
      <c r="AV29" s="77"/>
      <c r="AW29" s="78"/>
      <c r="AX29" s="78"/>
      <c r="AY29" s="79"/>
      <c r="AZ29" s="80"/>
      <c r="BA29" s="81"/>
      <c r="BB29" s="82"/>
      <c r="BC29" s="83"/>
      <c r="BD29" s="84"/>
      <c r="BE29" s="85"/>
      <c r="BF29" s="86"/>
      <c r="BG29" s="87"/>
    </row>
    <row r="30" spans="1:59" ht="15.75" x14ac:dyDescent="0.25">
      <c r="A30" s="50" t="s">
        <v>92</v>
      </c>
      <c r="B30" s="51">
        <f t="shared" si="22"/>
        <v>0</v>
      </c>
      <c r="C30" s="51">
        <v>5.0999999999999996</v>
      </c>
      <c r="D30" s="51">
        <f t="shared" si="18"/>
        <v>0</v>
      </c>
      <c r="E30" s="51">
        <v>2.4</v>
      </c>
      <c r="F30" s="51">
        <f t="shared" si="20"/>
        <v>0</v>
      </c>
      <c r="G30" s="51">
        <f t="shared" si="21"/>
        <v>0</v>
      </c>
      <c r="H30" s="51">
        <v>0.9</v>
      </c>
      <c r="I30" s="52">
        <f t="shared" si="19"/>
        <v>0</v>
      </c>
      <c r="J30" s="53">
        <f t="shared" si="19"/>
        <v>0</v>
      </c>
      <c r="K30" s="52">
        <f t="shared" si="19"/>
        <v>0</v>
      </c>
      <c r="L30" s="54">
        <v>1.68</v>
      </c>
      <c r="M30" s="55">
        <f t="shared" si="1"/>
        <v>10.08</v>
      </c>
      <c r="N30" s="56">
        <v>21</v>
      </c>
      <c r="O30" s="90"/>
      <c r="P30" s="143"/>
      <c r="Q30" s="114"/>
      <c r="R30" s="58"/>
      <c r="S30" s="89"/>
      <c r="T30" s="60"/>
      <c r="U30" s="61"/>
      <c r="V30" s="62"/>
      <c r="W30" s="61"/>
      <c r="X30" s="63"/>
      <c r="Y30" s="61"/>
      <c r="Z30" s="63"/>
      <c r="AA30" s="61"/>
      <c r="AB30" s="63"/>
      <c r="AC30" s="61"/>
      <c r="AD30" s="63"/>
      <c r="AE30" s="61"/>
      <c r="AF30" s="63"/>
      <c r="AG30" s="64"/>
      <c r="AH30" s="61"/>
      <c r="AI30" s="65"/>
      <c r="AJ30" s="66"/>
      <c r="AK30" s="67"/>
      <c r="AL30" s="68"/>
      <c r="AM30" s="69"/>
      <c r="AN30" s="70"/>
      <c r="AO30" s="71"/>
      <c r="AP30" s="72"/>
      <c r="AQ30" s="73"/>
      <c r="AR30" s="74"/>
      <c r="AS30" s="75"/>
      <c r="AT30" s="76"/>
      <c r="AU30" s="77"/>
      <c r="AV30" s="77"/>
      <c r="AW30" s="78"/>
      <c r="AX30" s="78"/>
      <c r="AY30" s="79"/>
      <c r="AZ30" s="80"/>
      <c r="BA30" s="81"/>
      <c r="BB30" s="82"/>
      <c r="BC30" s="83"/>
      <c r="BD30" s="84"/>
      <c r="BE30" s="85"/>
      <c r="BF30" s="86"/>
      <c r="BG30" s="87"/>
    </row>
    <row r="31" spans="1:59" ht="15.75" x14ac:dyDescent="0.25">
      <c r="A31" s="50" t="s">
        <v>93</v>
      </c>
      <c r="B31" s="51">
        <f t="shared" si="22"/>
        <v>0</v>
      </c>
      <c r="C31" s="51">
        <v>7.8</v>
      </c>
      <c r="D31" s="51">
        <f t="shared" si="18"/>
        <v>0</v>
      </c>
      <c r="E31" s="51">
        <f>AB31</f>
        <v>0</v>
      </c>
      <c r="F31" s="51">
        <f t="shared" si="20"/>
        <v>0</v>
      </c>
      <c r="G31" s="51">
        <f t="shared" si="21"/>
        <v>0</v>
      </c>
      <c r="H31" s="51">
        <v>0.2</v>
      </c>
      <c r="I31" s="52">
        <f t="shared" si="19"/>
        <v>0</v>
      </c>
      <c r="J31" s="53">
        <f t="shared" si="19"/>
        <v>0</v>
      </c>
      <c r="K31" s="52">
        <f t="shared" si="19"/>
        <v>0</v>
      </c>
      <c r="L31" s="54">
        <v>1.66</v>
      </c>
      <c r="M31" s="55">
        <f t="shared" si="1"/>
        <v>9.66</v>
      </c>
      <c r="N31" s="56">
        <v>22</v>
      </c>
      <c r="O31" s="90"/>
      <c r="P31" s="143"/>
      <c r="Q31" s="114"/>
      <c r="R31" s="58"/>
      <c r="S31" s="89"/>
      <c r="T31" s="60"/>
      <c r="U31" s="61"/>
      <c r="V31" s="62"/>
      <c r="W31" s="61"/>
      <c r="X31" s="63"/>
      <c r="Y31" s="61"/>
      <c r="Z31" s="63"/>
      <c r="AA31" s="61"/>
      <c r="AB31" s="63"/>
      <c r="AC31" s="61"/>
      <c r="AD31" s="63"/>
      <c r="AE31" s="61"/>
      <c r="AF31" s="63"/>
      <c r="AG31" s="64"/>
      <c r="AH31" s="61"/>
      <c r="AI31" s="65"/>
      <c r="AJ31" s="66"/>
      <c r="AK31" s="67"/>
      <c r="AL31" s="68"/>
      <c r="AM31" s="69"/>
      <c r="AN31" s="70"/>
      <c r="AO31" s="71"/>
      <c r="AP31" s="72"/>
      <c r="AQ31" s="73"/>
      <c r="AR31" s="74"/>
      <c r="AS31" s="75"/>
      <c r="AT31" s="76"/>
      <c r="AU31" s="77"/>
      <c r="AV31" s="77"/>
      <c r="AW31" s="78"/>
      <c r="AX31" s="78"/>
      <c r="AY31" s="79"/>
      <c r="AZ31" s="80"/>
      <c r="BA31" s="81"/>
      <c r="BB31" s="82"/>
      <c r="BC31" s="83"/>
      <c r="BD31" s="84"/>
      <c r="BE31" s="85"/>
      <c r="BF31" s="86"/>
      <c r="BG31" s="87"/>
    </row>
    <row r="32" spans="1:59" ht="15.75" x14ac:dyDescent="0.25">
      <c r="A32" s="50" t="s">
        <v>94</v>
      </c>
      <c r="B32" s="51">
        <f t="shared" si="22"/>
        <v>0</v>
      </c>
      <c r="C32" s="51">
        <v>9</v>
      </c>
      <c r="D32" s="51">
        <f t="shared" si="18"/>
        <v>0</v>
      </c>
      <c r="E32" s="51">
        <v>0.3</v>
      </c>
      <c r="F32" s="51">
        <f t="shared" si="20"/>
        <v>0</v>
      </c>
      <c r="G32" s="51">
        <f t="shared" si="21"/>
        <v>0</v>
      </c>
      <c r="H32" s="51">
        <f t="shared" ref="H32:H37" si="23">AI32</f>
        <v>0</v>
      </c>
      <c r="I32" s="52">
        <f t="shared" si="19"/>
        <v>0</v>
      </c>
      <c r="J32" s="53">
        <f t="shared" si="19"/>
        <v>0</v>
      </c>
      <c r="K32" s="52">
        <f t="shared" si="19"/>
        <v>0</v>
      </c>
      <c r="L32" s="54">
        <f>AM32</f>
        <v>0</v>
      </c>
      <c r="M32" s="55">
        <f t="shared" si="1"/>
        <v>9.3000000000000007</v>
      </c>
      <c r="N32" s="56">
        <v>23</v>
      </c>
      <c r="O32" s="90"/>
      <c r="P32" s="143"/>
      <c r="Q32" s="114"/>
      <c r="R32" s="58"/>
      <c r="S32" s="89"/>
      <c r="T32" s="60"/>
      <c r="U32" s="61"/>
      <c r="V32" s="62"/>
      <c r="W32" s="61"/>
      <c r="X32" s="63"/>
      <c r="Y32" s="61"/>
      <c r="Z32" s="63"/>
      <c r="AA32" s="61"/>
      <c r="AB32" s="63"/>
      <c r="AC32" s="61"/>
      <c r="AD32" s="63"/>
      <c r="AE32" s="61"/>
      <c r="AF32" s="63"/>
      <c r="AG32" s="64"/>
      <c r="AH32" s="61"/>
      <c r="AI32" s="65"/>
      <c r="AJ32" s="66"/>
      <c r="AK32" s="67"/>
      <c r="AL32" s="68"/>
      <c r="AM32" s="69"/>
      <c r="AN32" s="70"/>
      <c r="AO32" s="71"/>
      <c r="AP32" s="72"/>
      <c r="AQ32" s="73"/>
      <c r="AR32" s="74"/>
      <c r="AS32" s="75"/>
      <c r="AT32" s="76"/>
      <c r="AU32" s="77"/>
      <c r="AV32" s="77"/>
      <c r="AW32" s="78"/>
      <c r="AX32" s="78"/>
      <c r="AY32" s="79"/>
      <c r="AZ32" s="80"/>
      <c r="BA32" s="81"/>
      <c r="BB32" s="82"/>
      <c r="BC32" s="83"/>
      <c r="BD32" s="84"/>
      <c r="BE32" s="85"/>
      <c r="BF32" s="86"/>
      <c r="BG32" s="87"/>
    </row>
    <row r="33" spans="1:59" ht="15.75" x14ac:dyDescent="0.25">
      <c r="A33" s="50" t="s">
        <v>95</v>
      </c>
      <c r="B33" s="51">
        <f t="shared" si="22"/>
        <v>0</v>
      </c>
      <c r="C33" s="51">
        <v>6.9</v>
      </c>
      <c r="D33" s="51">
        <f t="shared" si="18"/>
        <v>0</v>
      </c>
      <c r="E33" s="51">
        <f t="shared" ref="E33:E42" si="24">AB33</f>
        <v>0</v>
      </c>
      <c r="F33" s="51">
        <f t="shared" si="20"/>
        <v>0</v>
      </c>
      <c r="G33" s="51">
        <f t="shared" si="21"/>
        <v>0</v>
      </c>
      <c r="H33" s="51">
        <f t="shared" si="23"/>
        <v>0</v>
      </c>
      <c r="I33" s="52">
        <f t="shared" si="19"/>
        <v>0</v>
      </c>
      <c r="J33" s="53">
        <f t="shared" si="19"/>
        <v>0</v>
      </c>
      <c r="K33" s="52">
        <f t="shared" si="19"/>
        <v>0</v>
      </c>
      <c r="L33" s="54">
        <v>1.69</v>
      </c>
      <c r="M33" s="55">
        <f t="shared" si="1"/>
        <v>8.59</v>
      </c>
      <c r="N33" s="56">
        <v>24</v>
      </c>
      <c r="O33" s="90"/>
      <c r="P33" s="143"/>
      <c r="Q33" s="114"/>
      <c r="R33" s="92"/>
      <c r="S33" s="93"/>
      <c r="T33" s="60"/>
      <c r="U33" s="61">
        <v>0</v>
      </c>
      <c r="V33" s="62">
        <f>U33*V9</f>
        <v>0</v>
      </c>
      <c r="W33" s="61">
        <v>0</v>
      </c>
      <c r="X33" s="63">
        <f>W33*X9</f>
        <v>0</v>
      </c>
      <c r="Y33" s="61">
        <v>0</v>
      </c>
      <c r="Z33" s="63">
        <f>Y33*Z9</f>
        <v>0</v>
      </c>
      <c r="AA33" s="61">
        <v>0</v>
      </c>
      <c r="AB33" s="63">
        <f>AA33*AB9</f>
        <v>0</v>
      </c>
      <c r="AC33" s="61">
        <v>0</v>
      </c>
      <c r="AD33" s="63">
        <f>AC33*AD9</f>
        <v>0</v>
      </c>
      <c r="AE33" s="61">
        <v>0</v>
      </c>
      <c r="AF33" s="63">
        <f>AE33*AF9</f>
        <v>0</v>
      </c>
      <c r="AG33" s="64">
        <f t="shared" si="4"/>
        <v>0</v>
      </c>
      <c r="AH33" s="61">
        <v>0</v>
      </c>
      <c r="AI33" s="65">
        <f>AH33*AI9</f>
        <v>0</v>
      </c>
      <c r="AJ33" s="66">
        <v>0</v>
      </c>
      <c r="AK33" s="67">
        <v>0</v>
      </c>
      <c r="AL33" s="68">
        <v>0</v>
      </c>
      <c r="AM33" s="69">
        <v>0</v>
      </c>
      <c r="AN33" s="70"/>
      <c r="AO33" s="71">
        <f t="shared" si="5"/>
        <v>3.45</v>
      </c>
      <c r="AP33" s="72">
        <f t="shared" si="6"/>
        <v>2.415</v>
      </c>
      <c r="AQ33" s="73">
        <f t="shared" si="7"/>
        <v>1.8975000000000002</v>
      </c>
      <c r="AR33" s="74">
        <f>(M33-L33)/100*AR9+AQ33</f>
        <v>1.8975000000000002</v>
      </c>
      <c r="AS33" s="75">
        <f t="shared" si="2"/>
        <v>1.6215000000000002</v>
      </c>
      <c r="AT33" s="76">
        <f>(M33-L33)/100*AT9+AS33</f>
        <v>1.6215000000000002</v>
      </c>
      <c r="AU33" s="77">
        <f t="shared" si="8"/>
        <v>1.4145000000000001</v>
      </c>
      <c r="AV33" s="77">
        <f>(M33-L33)/100*AV9+AU33</f>
        <v>1.4145000000000001</v>
      </c>
      <c r="AW33" s="78">
        <f t="shared" si="9"/>
        <v>1.1315999999999999</v>
      </c>
      <c r="AX33" s="78">
        <f>(M33-L33)/100*AX9+AW33</f>
        <v>1.1315999999999999</v>
      </c>
      <c r="AY33" s="79">
        <f t="shared" si="10"/>
        <v>0.69000000000000006</v>
      </c>
      <c r="AZ33" s="80">
        <f t="shared" si="11"/>
        <v>0.34500000000000003</v>
      </c>
      <c r="BA33" s="81">
        <f t="shared" si="12"/>
        <v>0.20700000000000002</v>
      </c>
      <c r="BB33" s="82">
        <f>(M33-L33)/100*BB9</f>
        <v>0</v>
      </c>
      <c r="BC33" s="83">
        <f t="shared" si="13"/>
        <v>0.13800000000000001</v>
      </c>
      <c r="BD33" s="84">
        <f t="shared" si="14"/>
        <v>6.9000000000000006E-2</v>
      </c>
      <c r="BE33" s="85">
        <f t="shared" si="15"/>
        <v>6.9000000000000006E-2</v>
      </c>
      <c r="BF33" s="86">
        <f t="shared" si="16"/>
        <v>0.13800000000000001</v>
      </c>
      <c r="BG33" s="87">
        <f t="shared" si="17"/>
        <v>0.20700000000000002</v>
      </c>
    </row>
    <row r="34" spans="1:59" ht="15.75" x14ac:dyDescent="0.25">
      <c r="A34" s="50" t="s">
        <v>96</v>
      </c>
      <c r="B34" s="51">
        <f t="shared" si="22"/>
        <v>0</v>
      </c>
      <c r="C34" s="51">
        <v>6.9</v>
      </c>
      <c r="D34" s="51">
        <f t="shared" si="18"/>
        <v>0</v>
      </c>
      <c r="E34" s="51">
        <f t="shared" si="24"/>
        <v>0</v>
      </c>
      <c r="F34" s="51">
        <f t="shared" si="20"/>
        <v>0</v>
      </c>
      <c r="G34" s="51">
        <f t="shared" si="21"/>
        <v>0</v>
      </c>
      <c r="H34" s="51">
        <f t="shared" si="23"/>
        <v>0</v>
      </c>
      <c r="I34" s="52">
        <f t="shared" si="19"/>
        <v>0</v>
      </c>
      <c r="J34" s="53">
        <f t="shared" si="19"/>
        <v>0</v>
      </c>
      <c r="K34" s="52">
        <f t="shared" si="19"/>
        <v>0</v>
      </c>
      <c r="L34" s="54">
        <v>1.44</v>
      </c>
      <c r="M34" s="55">
        <f t="shared" si="1"/>
        <v>8.34</v>
      </c>
      <c r="N34" s="56">
        <v>25</v>
      </c>
      <c r="O34" s="90"/>
      <c r="P34" s="143"/>
      <c r="Q34" s="114"/>
      <c r="R34" s="58"/>
      <c r="S34" s="89"/>
      <c r="T34" s="60"/>
      <c r="U34" s="61">
        <v>0</v>
      </c>
      <c r="V34" s="62">
        <f>U34*V9</f>
        <v>0</v>
      </c>
      <c r="W34" s="61">
        <v>0</v>
      </c>
      <c r="X34" s="63">
        <f>W34*X9</f>
        <v>0</v>
      </c>
      <c r="Y34" s="61">
        <v>0</v>
      </c>
      <c r="Z34" s="63">
        <f>Y34*Z9</f>
        <v>0</v>
      </c>
      <c r="AA34" s="61">
        <v>0</v>
      </c>
      <c r="AB34" s="63">
        <f>AA34*AB9</f>
        <v>0</v>
      </c>
      <c r="AC34" s="61">
        <v>0</v>
      </c>
      <c r="AD34" s="63">
        <f>AC34*AD9</f>
        <v>0</v>
      </c>
      <c r="AE34" s="61">
        <v>0</v>
      </c>
      <c r="AF34" s="63">
        <f>AE34*AF9</f>
        <v>0</v>
      </c>
      <c r="AG34" s="64">
        <f t="shared" si="4"/>
        <v>0</v>
      </c>
      <c r="AH34" s="61">
        <v>0</v>
      </c>
      <c r="AI34" s="65">
        <f>AH34*AI9</f>
        <v>0</v>
      </c>
      <c r="AJ34" s="66">
        <v>0</v>
      </c>
      <c r="AK34" s="67">
        <v>0</v>
      </c>
      <c r="AL34" s="68">
        <v>0</v>
      </c>
      <c r="AM34" s="69">
        <v>0</v>
      </c>
      <c r="AN34" s="70"/>
      <c r="AO34" s="71">
        <f t="shared" si="5"/>
        <v>3.45</v>
      </c>
      <c r="AP34" s="72">
        <f t="shared" si="6"/>
        <v>2.415</v>
      </c>
      <c r="AQ34" s="73">
        <f t="shared" si="7"/>
        <v>1.8975000000000002</v>
      </c>
      <c r="AR34" s="74">
        <f>(M34-L34)/100*AR10+AQ34</f>
        <v>2.6451150000000001</v>
      </c>
      <c r="AS34" s="75">
        <f t="shared" si="2"/>
        <v>1.6215000000000002</v>
      </c>
      <c r="AT34" s="76">
        <f>(M34-L34)/100*AT10+AS34</f>
        <v>2.2603710000000001</v>
      </c>
      <c r="AU34" s="77">
        <f t="shared" si="8"/>
        <v>1.4145000000000001</v>
      </c>
      <c r="AV34" s="77">
        <f>(M34-L34)/100*AV10+AU34</f>
        <v>1.971813</v>
      </c>
      <c r="AW34" s="78">
        <f t="shared" si="9"/>
        <v>1.1315999999999999</v>
      </c>
      <c r="AX34" s="78">
        <f>(M34-L34)/100*AX10+AW34</f>
        <v>1.5774504</v>
      </c>
      <c r="AY34" s="79">
        <f t="shared" si="10"/>
        <v>0.69000000000000006</v>
      </c>
      <c r="AZ34" s="80">
        <f t="shared" si="11"/>
        <v>0.34500000000000003</v>
      </c>
      <c r="BA34" s="81">
        <f t="shared" si="12"/>
        <v>0.20700000000000002</v>
      </c>
      <c r="BB34" s="82">
        <f>(M34-L34)/100*BB10</f>
        <v>0</v>
      </c>
      <c r="BC34" s="83">
        <f t="shared" si="13"/>
        <v>0.13800000000000001</v>
      </c>
      <c r="BD34" s="84">
        <f t="shared" si="14"/>
        <v>6.9000000000000006E-2</v>
      </c>
      <c r="BE34" s="85">
        <f t="shared" si="15"/>
        <v>6.9000000000000006E-2</v>
      </c>
      <c r="BF34" s="86">
        <f t="shared" si="16"/>
        <v>0.13800000000000001</v>
      </c>
      <c r="BG34" s="87">
        <f t="shared" si="17"/>
        <v>0.20700000000000002</v>
      </c>
    </row>
    <row r="35" spans="1:59" ht="15.75" x14ac:dyDescent="0.25">
      <c r="A35" s="50" t="s">
        <v>97</v>
      </c>
      <c r="B35" s="51">
        <f t="shared" si="22"/>
        <v>0</v>
      </c>
      <c r="C35" s="51">
        <v>8.1</v>
      </c>
      <c r="D35" s="51">
        <f t="shared" si="18"/>
        <v>0</v>
      </c>
      <c r="E35" s="51">
        <f t="shared" si="24"/>
        <v>0</v>
      </c>
      <c r="F35" s="51">
        <f t="shared" si="20"/>
        <v>0</v>
      </c>
      <c r="G35" s="51">
        <f t="shared" si="21"/>
        <v>0</v>
      </c>
      <c r="H35" s="51">
        <f t="shared" si="23"/>
        <v>0</v>
      </c>
      <c r="I35" s="52">
        <f t="shared" si="19"/>
        <v>0</v>
      </c>
      <c r="J35" s="53">
        <f t="shared" si="19"/>
        <v>0</v>
      </c>
      <c r="K35" s="52">
        <f t="shared" si="19"/>
        <v>0</v>
      </c>
      <c r="L35" s="54">
        <f>AM35</f>
        <v>0</v>
      </c>
      <c r="M35" s="55">
        <f t="shared" si="1"/>
        <v>8.1</v>
      </c>
      <c r="N35" s="56">
        <v>26</v>
      </c>
      <c r="O35" s="90"/>
      <c r="P35" s="143"/>
      <c r="Q35" s="114"/>
      <c r="R35" s="58"/>
      <c r="S35" s="89"/>
      <c r="T35" s="60"/>
      <c r="U35" s="61">
        <v>0</v>
      </c>
      <c r="V35" s="62">
        <f>U35*V10</f>
        <v>0</v>
      </c>
      <c r="W35" s="61">
        <v>0</v>
      </c>
      <c r="X35" s="63">
        <f>W35*X10</f>
        <v>0</v>
      </c>
      <c r="Y35" s="61">
        <v>0</v>
      </c>
      <c r="Z35" s="63">
        <f>Y35*Z10</f>
        <v>0</v>
      </c>
      <c r="AA35" s="61">
        <v>0</v>
      </c>
      <c r="AB35" s="63">
        <f>AA35*AB10</f>
        <v>0</v>
      </c>
      <c r="AC35" s="61">
        <v>0</v>
      </c>
      <c r="AD35" s="63">
        <f>AC35*AD10</f>
        <v>0</v>
      </c>
      <c r="AE35" s="61">
        <v>0</v>
      </c>
      <c r="AF35" s="63">
        <f>AE35*AF10</f>
        <v>0</v>
      </c>
      <c r="AG35" s="64">
        <f t="shared" si="4"/>
        <v>0</v>
      </c>
      <c r="AH35" s="61">
        <v>0</v>
      </c>
      <c r="AI35" s="65">
        <f>AH35*AI10</f>
        <v>0</v>
      </c>
      <c r="AJ35" s="66">
        <v>0</v>
      </c>
      <c r="AK35" s="67">
        <v>0</v>
      </c>
      <c r="AL35" s="68">
        <v>0</v>
      </c>
      <c r="AM35" s="69">
        <v>0</v>
      </c>
      <c r="AN35" s="70"/>
      <c r="AO35" s="71">
        <f t="shared" si="5"/>
        <v>4.05</v>
      </c>
      <c r="AP35" s="72">
        <f t="shared" si="6"/>
        <v>2.835</v>
      </c>
      <c r="AQ35" s="73">
        <f t="shared" si="7"/>
        <v>2.2275</v>
      </c>
      <c r="AR35" s="74">
        <f>(M35-L35)/100*AR11+AQ35</f>
        <v>2.8757025000000001</v>
      </c>
      <c r="AS35" s="75">
        <f t="shared" si="2"/>
        <v>1.9035</v>
      </c>
      <c r="AT35" s="76">
        <f>(M35-L35)/100*AT11+AS35</f>
        <v>2.4574185000000002</v>
      </c>
      <c r="AU35" s="77">
        <f t="shared" si="8"/>
        <v>1.6605000000000001</v>
      </c>
      <c r="AV35" s="77">
        <f>(M35-L35)/100*AV11+AU35</f>
        <v>2.1437055000000003</v>
      </c>
      <c r="AW35" s="78">
        <f t="shared" si="9"/>
        <v>1.3284</v>
      </c>
      <c r="AX35" s="78">
        <f>(M35-L35)/100*AX11+AW35</f>
        <v>1.7149643999999999</v>
      </c>
      <c r="AY35" s="79">
        <f t="shared" si="10"/>
        <v>0.81</v>
      </c>
      <c r="AZ35" s="80">
        <f t="shared" si="11"/>
        <v>0.40500000000000003</v>
      </c>
      <c r="BA35" s="81">
        <f t="shared" si="12"/>
        <v>0.24299999999999999</v>
      </c>
      <c r="BB35" s="82">
        <f>(M35-L35)/100*BB11</f>
        <v>0</v>
      </c>
      <c r="BC35" s="83">
        <f t="shared" si="13"/>
        <v>0.16200000000000001</v>
      </c>
      <c r="BD35" s="84">
        <f t="shared" si="14"/>
        <v>8.1000000000000003E-2</v>
      </c>
      <c r="BE35" s="85">
        <f t="shared" si="15"/>
        <v>8.1000000000000003E-2</v>
      </c>
      <c r="BF35" s="86">
        <f t="shared" si="16"/>
        <v>0.16200000000000001</v>
      </c>
      <c r="BG35" s="87">
        <f t="shared" si="17"/>
        <v>0.24299999999999999</v>
      </c>
    </row>
    <row r="36" spans="1:59" ht="15.75" x14ac:dyDescent="0.25">
      <c r="A36" s="50" t="s">
        <v>98</v>
      </c>
      <c r="B36" s="51">
        <f t="shared" si="22"/>
        <v>0</v>
      </c>
      <c r="C36" s="51">
        <v>8.1</v>
      </c>
      <c r="D36" s="51">
        <f t="shared" si="18"/>
        <v>0</v>
      </c>
      <c r="E36" s="51">
        <f t="shared" si="24"/>
        <v>0</v>
      </c>
      <c r="F36" s="51">
        <f t="shared" si="20"/>
        <v>0</v>
      </c>
      <c r="G36" s="51">
        <f t="shared" si="21"/>
        <v>0</v>
      </c>
      <c r="H36" s="51">
        <f t="shared" si="23"/>
        <v>0</v>
      </c>
      <c r="I36" s="52">
        <f t="shared" si="19"/>
        <v>0</v>
      </c>
      <c r="J36" s="53">
        <f t="shared" si="19"/>
        <v>0</v>
      </c>
      <c r="K36" s="52">
        <f t="shared" si="19"/>
        <v>0</v>
      </c>
      <c r="L36" s="54">
        <f>AM36</f>
        <v>0</v>
      </c>
      <c r="M36" s="55">
        <f t="shared" si="1"/>
        <v>8.1</v>
      </c>
      <c r="N36" s="56">
        <v>27</v>
      </c>
      <c r="O36" s="90"/>
      <c r="P36" s="143"/>
      <c r="Q36" s="114"/>
      <c r="R36" s="58"/>
      <c r="S36" s="89"/>
      <c r="T36" s="60"/>
      <c r="U36" s="61">
        <v>0</v>
      </c>
      <c r="V36" s="62">
        <f>U36*V9</f>
        <v>0</v>
      </c>
      <c r="W36" s="61">
        <v>0</v>
      </c>
      <c r="X36" s="63">
        <f>W36*X9</f>
        <v>0</v>
      </c>
      <c r="Y36" s="61">
        <v>0</v>
      </c>
      <c r="Z36" s="63">
        <f>Y36*Z9</f>
        <v>0</v>
      </c>
      <c r="AA36" s="61">
        <v>0</v>
      </c>
      <c r="AB36" s="63">
        <f>AA36*AB9</f>
        <v>0</v>
      </c>
      <c r="AC36" s="61">
        <v>0</v>
      </c>
      <c r="AD36" s="63">
        <f>AC36*AD9</f>
        <v>0</v>
      </c>
      <c r="AE36" s="61">
        <v>0</v>
      </c>
      <c r="AF36" s="63">
        <f>AE36*AF9</f>
        <v>0</v>
      </c>
      <c r="AG36" s="64">
        <f t="shared" si="4"/>
        <v>0</v>
      </c>
      <c r="AH36" s="61">
        <v>0</v>
      </c>
      <c r="AI36" s="65">
        <f>AH36*AI9</f>
        <v>0</v>
      </c>
      <c r="AJ36" s="66">
        <v>0</v>
      </c>
      <c r="AK36" s="67">
        <v>0</v>
      </c>
      <c r="AL36" s="68">
        <v>0</v>
      </c>
      <c r="AM36" s="69">
        <v>0</v>
      </c>
      <c r="AN36" s="70"/>
      <c r="AO36" s="71">
        <f t="shared" si="5"/>
        <v>4.05</v>
      </c>
      <c r="AP36" s="72">
        <f t="shared" si="6"/>
        <v>2.835</v>
      </c>
      <c r="AQ36" s="73">
        <f t="shared" si="7"/>
        <v>2.2275</v>
      </c>
      <c r="AR36" s="74">
        <f>(M36-L36)/100*AR21+AQ36</f>
        <v>2.5816725000000003</v>
      </c>
      <c r="AS36" s="75">
        <f t="shared" si="2"/>
        <v>1.9035</v>
      </c>
      <c r="AT36" s="76">
        <f>(M36-L36)/100*AT21+AS36</f>
        <v>2.2061565000000001</v>
      </c>
      <c r="AU36" s="77">
        <f t="shared" si="8"/>
        <v>1.6605000000000001</v>
      </c>
      <c r="AV36" s="77">
        <f>(M36-L36)/100*AV21+AU36</f>
        <v>1.9245195000000002</v>
      </c>
      <c r="AW36" s="78">
        <f t="shared" si="9"/>
        <v>1.3284</v>
      </c>
      <c r="AX36" s="78">
        <f>(M36-L36)/100*AX21+AW36</f>
        <v>1.5396156000000001</v>
      </c>
      <c r="AY36" s="79">
        <f t="shared" si="10"/>
        <v>0.81</v>
      </c>
      <c r="AZ36" s="80">
        <f t="shared" si="11"/>
        <v>0.40500000000000003</v>
      </c>
      <c r="BA36" s="81">
        <f t="shared" si="12"/>
        <v>0.24299999999999999</v>
      </c>
      <c r="BB36" s="82">
        <f>(M36-L36)/100*BB21</f>
        <v>0</v>
      </c>
      <c r="BC36" s="83">
        <f t="shared" si="13"/>
        <v>0.16200000000000001</v>
      </c>
      <c r="BD36" s="84">
        <f t="shared" si="14"/>
        <v>8.1000000000000003E-2</v>
      </c>
      <c r="BE36" s="85">
        <f t="shared" si="15"/>
        <v>8.1000000000000003E-2</v>
      </c>
      <c r="BF36" s="86">
        <f t="shared" si="16"/>
        <v>0.16200000000000001</v>
      </c>
      <c r="BG36" s="87">
        <f t="shared" si="17"/>
        <v>0.24299999999999999</v>
      </c>
    </row>
    <row r="37" spans="1:59" ht="15.75" x14ac:dyDescent="0.25">
      <c r="A37" s="50" t="s">
        <v>99</v>
      </c>
      <c r="B37" s="51">
        <f t="shared" si="22"/>
        <v>0</v>
      </c>
      <c r="C37" s="51">
        <v>7.8</v>
      </c>
      <c r="D37" s="51">
        <f t="shared" si="18"/>
        <v>0</v>
      </c>
      <c r="E37" s="51">
        <f t="shared" si="24"/>
        <v>0</v>
      </c>
      <c r="F37" s="51">
        <f t="shared" si="20"/>
        <v>0</v>
      </c>
      <c r="G37" s="51">
        <f t="shared" si="21"/>
        <v>0</v>
      </c>
      <c r="H37" s="51">
        <f t="shared" si="23"/>
        <v>0</v>
      </c>
      <c r="I37" s="52">
        <f t="shared" si="19"/>
        <v>0</v>
      </c>
      <c r="J37" s="53">
        <f t="shared" si="19"/>
        <v>0</v>
      </c>
      <c r="K37" s="52">
        <f t="shared" si="19"/>
        <v>0</v>
      </c>
      <c r="L37" s="54">
        <f>AM37</f>
        <v>0</v>
      </c>
      <c r="M37" s="55">
        <f t="shared" si="1"/>
        <v>7.8</v>
      </c>
      <c r="N37" s="56">
        <v>28</v>
      </c>
      <c r="O37" s="90"/>
      <c r="P37" s="143"/>
      <c r="Q37" s="94"/>
      <c r="R37" s="58"/>
      <c r="S37" s="89"/>
      <c r="T37" s="60"/>
      <c r="U37" s="61"/>
      <c r="V37" s="62"/>
      <c r="W37" s="61"/>
      <c r="X37" s="63"/>
      <c r="Y37" s="61"/>
      <c r="Z37" s="63"/>
      <c r="AA37" s="61"/>
      <c r="AB37" s="63"/>
      <c r="AC37" s="61"/>
      <c r="AD37" s="63"/>
      <c r="AE37" s="61"/>
      <c r="AF37" s="63"/>
      <c r="AG37" s="64"/>
      <c r="AH37" s="61"/>
      <c r="AI37" s="65"/>
      <c r="AJ37" s="66"/>
      <c r="AK37" s="67"/>
      <c r="AL37" s="68"/>
      <c r="AM37" s="69"/>
      <c r="AN37" s="70"/>
      <c r="AO37" s="71"/>
      <c r="AP37" s="72"/>
      <c r="AQ37" s="73"/>
      <c r="AR37" s="74"/>
      <c r="AS37" s="75"/>
      <c r="AT37" s="76"/>
      <c r="AU37" s="77"/>
      <c r="AV37" s="77"/>
      <c r="AW37" s="78"/>
      <c r="AX37" s="78"/>
      <c r="AY37" s="79"/>
      <c r="AZ37" s="80"/>
      <c r="BA37" s="81"/>
      <c r="BB37" s="82"/>
      <c r="BC37" s="83"/>
      <c r="BD37" s="84"/>
      <c r="BE37" s="85"/>
      <c r="BF37" s="86"/>
      <c r="BG37" s="87"/>
    </row>
    <row r="38" spans="1:59" ht="15.75" x14ac:dyDescent="0.25">
      <c r="A38" s="50" t="s">
        <v>100</v>
      </c>
      <c r="B38" s="51">
        <f t="shared" si="22"/>
        <v>0</v>
      </c>
      <c r="C38" s="51">
        <v>4.8</v>
      </c>
      <c r="D38" s="51">
        <f t="shared" si="18"/>
        <v>0</v>
      </c>
      <c r="E38" s="51">
        <f t="shared" si="24"/>
        <v>0</v>
      </c>
      <c r="F38" s="51">
        <f t="shared" si="20"/>
        <v>0</v>
      </c>
      <c r="G38" s="51">
        <f t="shared" si="21"/>
        <v>0</v>
      </c>
      <c r="H38" s="51">
        <v>1.3</v>
      </c>
      <c r="I38" s="52">
        <f t="shared" si="19"/>
        <v>0</v>
      </c>
      <c r="J38" s="53">
        <f t="shared" si="19"/>
        <v>0</v>
      </c>
      <c r="K38" s="52">
        <f t="shared" si="19"/>
        <v>0</v>
      </c>
      <c r="L38" s="54">
        <v>1.51</v>
      </c>
      <c r="M38" s="55">
        <f t="shared" si="1"/>
        <v>7.6099999999999994</v>
      </c>
      <c r="N38" s="56">
        <v>29</v>
      </c>
      <c r="O38" s="90"/>
      <c r="P38" s="143"/>
      <c r="Q38" s="94"/>
      <c r="R38" s="58"/>
      <c r="S38" s="89"/>
      <c r="T38" s="60"/>
      <c r="U38" s="61"/>
      <c r="V38" s="62"/>
      <c r="W38" s="61"/>
      <c r="X38" s="63"/>
      <c r="Y38" s="61"/>
      <c r="Z38" s="63"/>
      <c r="AA38" s="61"/>
      <c r="AB38" s="63"/>
      <c r="AC38" s="61"/>
      <c r="AD38" s="63"/>
      <c r="AE38" s="61"/>
      <c r="AF38" s="63"/>
      <c r="AG38" s="64"/>
      <c r="AH38" s="61"/>
      <c r="AI38" s="65"/>
      <c r="AJ38" s="66"/>
      <c r="AK38" s="67"/>
      <c r="AL38" s="68"/>
      <c r="AM38" s="69"/>
      <c r="AN38" s="70"/>
      <c r="AO38" s="71"/>
      <c r="AP38" s="72"/>
      <c r="AQ38" s="73"/>
      <c r="AR38" s="74"/>
      <c r="AS38" s="75"/>
      <c r="AT38" s="76"/>
      <c r="AU38" s="77"/>
      <c r="AV38" s="77"/>
      <c r="AW38" s="78"/>
      <c r="AX38" s="78"/>
      <c r="AY38" s="79"/>
      <c r="AZ38" s="80"/>
      <c r="BA38" s="81"/>
      <c r="BB38" s="82"/>
      <c r="BC38" s="83"/>
      <c r="BD38" s="84"/>
      <c r="BE38" s="85"/>
      <c r="BF38" s="86"/>
      <c r="BG38" s="87"/>
    </row>
    <row r="39" spans="1:59" ht="15.75" x14ac:dyDescent="0.25">
      <c r="A39" s="50" t="s">
        <v>101</v>
      </c>
      <c r="B39" s="51">
        <f t="shared" si="22"/>
        <v>0</v>
      </c>
      <c r="C39" s="51">
        <v>5.7</v>
      </c>
      <c r="D39" s="51">
        <f t="shared" si="18"/>
        <v>0</v>
      </c>
      <c r="E39" s="51">
        <f t="shared" si="24"/>
        <v>0</v>
      </c>
      <c r="F39" s="51">
        <f t="shared" si="20"/>
        <v>0</v>
      </c>
      <c r="G39" s="51">
        <f t="shared" si="21"/>
        <v>0</v>
      </c>
      <c r="H39" s="51">
        <v>0.1</v>
      </c>
      <c r="I39" s="52">
        <f t="shared" si="19"/>
        <v>0</v>
      </c>
      <c r="J39" s="53">
        <f t="shared" si="19"/>
        <v>0</v>
      </c>
      <c r="K39" s="52">
        <f t="shared" si="19"/>
        <v>0</v>
      </c>
      <c r="L39" s="54">
        <v>1.43</v>
      </c>
      <c r="M39" s="55">
        <f t="shared" si="1"/>
        <v>7.2299999999999995</v>
      </c>
      <c r="N39" s="56">
        <v>30</v>
      </c>
      <c r="O39" s="90"/>
      <c r="P39" s="143"/>
      <c r="Q39" s="94"/>
      <c r="R39" s="58"/>
      <c r="S39" s="89"/>
      <c r="T39" s="60"/>
      <c r="U39" s="61"/>
      <c r="V39" s="62"/>
      <c r="W39" s="61"/>
      <c r="X39" s="63"/>
      <c r="Y39" s="61"/>
      <c r="Z39" s="63"/>
      <c r="AA39" s="61"/>
      <c r="AB39" s="63"/>
      <c r="AC39" s="61"/>
      <c r="AD39" s="63"/>
      <c r="AE39" s="61"/>
      <c r="AF39" s="63"/>
      <c r="AG39" s="64"/>
      <c r="AH39" s="61"/>
      <c r="AI39" s="65"/>
      <c r="AJ39" s="66"/>
      <c r="AK39" s="67"/>
      <c r="AL39" s="68"/>
      <c r="AM39" s="69"/>
      <c r="AN39" s="70"/>
      <c r="AO39" s="71"/>
      <c r="AP39" s="72"/>
      <c r="AQ39" s="73"/>
      <c r="AR39" s="74"/>
      <c r="AS39" s="75"/>
      <c r="AT39" s="76"/>
      <c r="AU39" s="77"/>
      <c r="AV39" s="77"/>
      <c r="AW39" s="78"/>
      <c r="AX39" s="78"/>
      <c r="AY39" s="79"/>
      <c r="AZ39" s="80"/>
      <c r="BA39" s="81"/>
      <c r="BB39" s="82"/>
      <c r="BC39" s="83"/>
      <c r="BD39" s="84"/>
      <c r="BE39" s="85"/>
      <c r="BF39" s="86"/>
      <c r="BG39" s="87"/>
    </row>
    <row r="40" spans="1:59" ht="15.75" x14ac:dyDescent="0.25">
      <c r="A40" s="50" t="s">
        <v>102</v>
      </c>
      <c r="B40" s="51">
        <v>2.4</v>
      </c>
      <c r="C40" s="51">
        <v>3.3</v>
      </c>
      <c r="D40" s="51">
        <f t="shared" si="18"/>
        <v>0</v>
      </c>
      <c r="E40" s="51">
        <f t="shared" si="24"/>
        <v>0</v>
      </c>
      <c r="F40" s="51">
        <f t="shared" si="20"/>
        <v>0</v>
      </c>
      <c r="G40" s="51">
        <f t="shared" si="21"/>
        <v>0</v>
      </c>
      <c r="H40" s="51">
        <f t="shared" ref="H40:H45" si="25">AI40</f>
        <v>0</v>
      </c>
      <c r="I40" s="52">
        <f t="shared" si="19"/>
        <v>0</v>
      </c>
      <c r="J40" s="53">
        <f t="shared" si="19"/>
        <v>0</v>
      </c>
      <c r="K40" s="52">
        <f t="shared" si="19"/>
        <v>0</v>
      </c>
      <c r="L40" s="54">
        <v>1.28</v>
      </c>
      <c r="M40" s="55">
        <f t="shared" si="1"/>
        <v>6.9799999999999995</v>
      </c>
      <c r="N40" s="56">
        <v>31</v>
      </c>
      <c r="O40" s="90"/>
      <c r="P40" s="143"/>
      <c r="Q40" s="94"/>
      <c r="R40" s="58"/>
      <c r="S40" s="89"/>
      <c r="T40" s="60"/>
      <c r="U40" s="61"/>
      <c r="V40" s="62"/>
      <c r="W40" s="61"/>
      <c r="X40" s="63"/>
      <c r="Y40" s="61"/>
      <c r="Z40" s="63"/>
      <c r="AA40" s="61"/>
      <c r="AB40" s="63"/>
      <c r="AC40" s="61"/>
      <c r="AD40" s="63"/>
      <c r="AE40" s="61"/>
      <c r="AF40" s="63"/>
      <c r="AG40" s="64"/>
      <c r="AH40" s="61"/>
      <c r="AI40" s="65"/>
      <c r="AJ40" s="66"/>
      <c r="AK40" s="67"/>
      <c r="AL40" s="68"/>
      <c r="AM40" s="69"/>
      <c r="AN40" s="70"/>
      <c r="AO40" s="71"/>
      <c r="AP40" s="72"/>
      <c r="AQ40" s="73"/>
      <c r="AR40" s="74"/>
      <c r="AS40" s="75"/>
      <c r="AT40" s="76"/>
      <c r="AU40" s="77"/>
      <c r="AV40" s="77"/>
      <c r="AW40" s="78"/>
      <c r="AX40" s="78"/>
      <c r="AY40" s="79"/>
      <c r="AZ40" s="80"/>
      <c r="BA40" s="81"/>
      <c r="BB40" s="82"/>
      <c r="BC40" s="83"/>
      <c r="BD40" s="84"/>
      <c r="BE40" s="85"/>
      <c r="BF40" s="86"/>
      <c r="BG40" s="87"/>
    </row>
    <row r="41" spans="1:59" ht="15.75" x14ac:dyDescent="0.25">
      <c r="A41" s="50" t="s">
        <v>103</v>
      </c>
      <c r="B41" s="51">
        <f>V41</f>
        <v>0</v>
      </c>
      <c r="C41" s="51">
        <v>6.9</v>
      </c>
      <c r="D41" s="51">
        <f t="shared" si="18"/>
        <v>0</v>
      </c>
      <c r="E41" s="51">
        <f t="shared" si="24"/>
        <v>0</v>
      </c>
      <c r="F41" s="51">
        <f t="shared" si="20"/>
        <v>0</v>
      </c>
      <c r="G41" s="51">
        <f t="shared" si="21"/>
        <v>0</v>
      </c>
      <c r="H41" s="51">
        <f t="shared" si="25"/>
        <v>0</v>
      </c>
      <c r="I41" s="52">
        <f t="shared" si="19"/>
        <v>0</v>
      </c>
      <c r="J41" s="53">
        <f t="shared" si="19"/>
        <v>0</v>
      </c>
      <c r="K41" s="52">
        <f t="shared" si="19"/>
        <v>0</v>
      </c>
      <c r="L41" s="54">
        <f>AM41</f>
        <v>0</v>
      </c>
      <c r="M41" s="55">
        <f t="shared" si="1"/>
        <v>6.9</v>
      </c>
      <c r="N41" s="56">
        <v>32</v>
      </c>
      <c r="O41" s="90"/>
      <c r="P41" s="143"/>
      <c r="Q41" s="94"/>
      <c r="R41" s="58"/>
      <c r="S41" s="89"/>
      <c r="T41" s="60"/>
      <c r="U41" s="61"/>
      <c r="V41" s="62"/>
      <c r="W41" s="61"/>
      <c r="X41" s="63"/>
      <c r="Y41" s="61"/>
      <c r="Z41" s="63"/>
      <c r="AA41" s="61"/>
      <c r="AB41" s="63"/>
      <c r="AC41" s="61"/>
      <c r="AD41" s="63"/>
      <c r="AE41" s="61"/>
      <c r="AF41" s="63"/>
      <c r="AG41" s="64"/>
      <c r="AH41" s="61"/>
      <c r="AI41" s="65"/>
      <c r="AJ41" s="66"/>
      <c r="AK41" s="67"/>
      <c r="AL41" s="68"/>
      <c r="AM41" s="69"/>
      <c r="AN41" s="70"/>
      <c r="AO41" s="71"/>
      <c r="AP41" s="72"/>
      <c r="AQ41" s="73"/>
      <c r="AR41" s="74"/>
      <c r="AS41" s="75"/>
      <c r="AT41" s="76"/>
      <c r="AU41" s="77"/>
      <c r="AV41" s="77"/>
      <c r="AW41" s="78"/>
      <c r="AX41" s="78"/>
      <c r="AY41" s="79"/>
      <c r="AZ41" s="80"/>
      <c r="BA41" s="81"/>
      <c r="BB41" s="82"/>
      <c r="BC41" s="83"/>
      <c r="BD41" s="84"/>
      <c r="BE41" s="85"/>
      <c r="BF41" s="86"/>
      <c r="BG41" s="87"/>
    </row>
    <row r="42" spans="1:59" ht="15.75" x14ac:dyDescent="0.25">
      <c r="A42" s="50" t="s">
        <v>104</v>
      </c>
      <c r="B42" s="51">
        <f>V42</f>
        <v>0</v>
      </c>
      <c r="C42" s="51">
        <v>3.3</v>
      </c>
      <c r="D42" s="51">
        <f t="shared" si="18"/>
        <v>0</v>
      </c>
      <c r="E42" s="51">
        <f t="shared" si="24"/>
        <v>0</v>
      </c>
      <c r="F42" s="51">
        <f t="shared" si="20"/>
        <v>0</v>
      </c>
      <c r="G42" s="51">
        <f t="shared" si="21"/>
        <v>0</v>
      </c>
      <c r="H42" s="51">
        <f t="shared" si="25"/>
        <v>0</v>
      </c>
      <c r="I42" s="52">
        <f t="shared" si="19"/>
        <v>0</v>
      </c>
      <c r="J42" s="53">
        <f t="shared" si="19"/>
        <v>0</v>
      </c>
      <c r="K42" s="52">
        <f t="shared" si="19"/>
        <v>0</v>
      </c>
      <c r="L42" s="54">
        <f>AM42</f>
        <v>0</v>
      </c>
      <c r="M42" s="55">
        <f t="shared" si="1"/>
        <v>3.3</v>
      </c>
      <c r="N42" s="56">
        <v>33</v>
      </c>
      <c r="O42" s="90"/>
      <c r="P42" s="143"/>
      <c r="Q42" s="3"/>
      <c r="R42" s="58"/>
      <c r="S42" s="89"/>
      <c r="T42" s="60"/>
      <c r="U42" s="61">
        <v>0</v>
      </c>
      <c r="V42" s="62">
        <f>U42*V9</f>
        <v>0</v>
      </c>
      <c r="W42" s="61">
        <v>0</v>
      </c>
      <c r="X42" s="63">
        <f>W42*X9</f>
        <v>0</v>
      </c>
      <c r="Y42" s="61">
        <v>0</v>
      </c>
      <c r="Z42" s="63">
        <f>Y42*Z9</f>
        <v>0</v>
      </c>
      <c r="AA42" s="61">
        <v>0</v>
      </c>
      <c r="AB42" s="63">
        <f>AA42*AB9</f>
        <v>0</v>
      </c>
      <c r="AC42" s="61">
        <v>0</v>
      </c>
      <c r="AD42" s="63">
        <f>AC42*AD9</f>
        <v>0</v>
      </c>
      <c r="AE42" s="61">
        <v>0</v>
      </c>
      <c r="AF42" s="63">
        <f>AE42*AF9</f>
        <v>0</v>
      </c>
      <c r="AG42" s="64">
        <f t="shared" si="4"/>
        <v>0</v>
      </c>
      <c r="AH42" s="61">
        <v>0</v>
      </c>
      <c r="AI42" s="65">
        <f>AH42*AI9</f>
        <v>0</v>
      </c>
      <c r="AJ42" s="66">
        <v>0</v>
      </c>
      <c r="AK42" s="67">
        <v>0</v>
      </c>
      <c r="AL42" s="68">
        <v>0</v>
      </c>
      <c r="AM42" s="69">
        <v>0</v>
      </c>
      <c r="AN42" s="70"/>
      <c r="AO42" s="71">
        <f t="shared" si="5"/>
        <v>1.6500000000000001</v>
      </c>
      <c r="AP42" s="72">
        <f t="shared" si="6"/>
        <v>1.155</v>
      </c>
      <c r="AQ42" s="73">
        <f t="shared" si="7"/>
        <v>0.90750000000000008</v>
      </c>
      <c r="AR42" s="74">
        <f>(M42-L42)/100*AR33+AQ42</f>
        <v>0.97011750000000008</v>
      </c>
      <c r="AS42" s="75">
        <f t="shared" si="2"/>
        <v>0.77550000000000008</v>
      </c>
      <c r="AT42" s="76">
        <f>(M42-L42)/100*AT33+AS42</f>
        <v>0.82900950000000007</v>
      </c>
      <c r="AU42" s="77">
        <f t="shared" si="8"/>
        <v>0.67649999999999999</v>
      </c>
      <c r="AV42" s="77">
        <f>(M42-L42)/100*AV33+AU42</f>
        <v>0.72317849999999995</v>
      </c>
      <c r="AW42" s="78">
        <f t="shared" si="9"/>
        <v>0.54120000000000001</v>
      </c>
      <c r="AX42" s="78">
        <f>(M42-L42)/100*AX33+AW42</f>
        <v>0.57854280000000002</v>
      </c>
      <c r="AY42" s="79">
        <f t="shared" si="10"/>
        <v>0.33</v>
      </c>
      <c r="AZ42" s="80">
        <f t="shared" si="11"/>
        <v>0.16500000000000001</v>
      </c>
      <c r="BA42" s="81">
        <f t="shared" si="12"/>
        <v>9.9000000000000005E-2</v>
      </c>
      <c r="BB42" s="82">
        <f>(M42-L42)/100*BB33</f>
        <v>0</v>
      </c>
      <c r="BC42" s="83">
        <f t="shared" si="13"/>
        <v>6.6000000000000003E-2</v>
      </c>
      <c r="BD42" s="84">
        <f t="shared" si="14"/>
        <v>3.3000000000000002E-2</v>
      </c>
      <c r="BE42" s="85">
        <f t="shared" si="15"/>
        <v>3.3000000000000002E-2</v>
      </c>
      <c r="BF42" s="86">
        <f t="shared" si="16"/>
        <v>6.6000000000000003E-2</v>
      </c>
      <c r="BG42" s="87">
        <f t="shared" si="17"/>
        <v>9.9000000000000005E-2</v>
      </c>
    </row>
    <row r="43" spans="1:59" ht="15.75" x14ac:dyDescent="0.25">
      <c r="A43" s="50" t="s">
        <v>105</v>
      </c>
      <c r="B43" s="51">
        <f>V43</f>
        <v>0</v>
      </c>
      <c r="C43" s="51">
        <v>1.8</v>
      </c>
      <c r="D43" s="51">
        <f t="shared" si="18"/>
        <v>0</v>
      </c>
      <c r="E43" s="51">
        <v>0.3</v>
      </c>
      <c r="F43" s="51">
        <f t="shared" si="20"/>
        <v>0</v>
      </c>
      <c r="G43" s="51">
        <f t="shared" si="21"/>
        <v>0</v>
      </c>
      <c r="H43" s="51">
        <f t="shared" si="25"/>
        <v>0</v>
      </c>
      <c r="I43" s="52">
        <f t="shared" si="19"/>
        <v>0</v>
      </c>
      <c r="J43" s="53">
        <f t="shared" si="19"/>
        <v>0</v>
      </c>
      <c r="K43" s="52">
        <f t="shared" si="19"/>
        <v>0</v>
      </c>
      <c r="L43" s="54">
        <f>AM43</f>
        <v>0</v>
      </c>
      <c r="M43" s="55">
        <f t="shared" si="1"/>
        <v>2.1</v>
      </c>
      <c r="N43" s="56">
        <v>34</v>
      </c>
      <c r="O43" s="90"/>
      <c r="P43" s="143"/>
      <c r="Q43" s="3"/>
      <c r="R43" s="58"/>
      <c r="S43" s="89"/>
      <c r="T43" s="60"/>
      <c r="U43" s="61"/>
      <c r="V43" s="62"/>
      <c r="W43" s="61"/>
      <c r="X43" s="63"/>
      <c r="Y43" s="61"/>
      <c r="Z43" s="63"/>
      <c r="AA43" s="61"/>
      <c r="AB43" s="63"/>
      <c r="AC43" s="61"/>
      <c r="AD43" s="63"/>
      <c r="AE43" s="61"/>
      <c r="AF43" s="63"/>
      <c r="AG43" s="64"/>
      <c r="AH43" s="61"/>
      <c r="AI43" s="65"/>
      <c r="AJ43" s="66"/>
      <c r="AK43" s="67"/>
      <c r="AL43" s="68"/>
      <c r="AM43" s="69"/>
      <c r="AN43" s="70"/>
      <c r="AO43" s="71"/>
      <c r="AP43" s="72"/>
      <c r="AQ43" s="73"/>
      <c r="AR43" s="74"/>
      <c r="AS43" s="75"/>
      <c r="AT43" s="76"/>
      <c r="AU43" s="77"/>
      <c r="AV43" s="77"/>
      <c r="AW43" s="78"/>
      <c r="AX43" s="78"/>
      <c r="AY43" s="79"/>
      <c r="AZ43" s="80"/>
      <c r="BA43" s="81"/>
      <c r="BB43" s="82"/>
      <c r="BC43" s="83"/>
      <c r="BD43" s="84"/>
      <c r="BE43" s="85"/>
      <c r="BF43" s="86"/>
      <c r="BG43" s="87"/>
    </row>
    <row r="44" spans="1:59" ht="15.75" x14ac:dyDescent="0.25">
      <c r="A44" s="50" t="s">
        <v>106</v>
      </c>
      <c r="B44" s="51">
        <f>V44</f>
        <v>0</v>
      </c>
      <c r="C44" s="51">
        <v>0.9</v>
      </c>
      <c r="D44" s="51">
        <f t="shared" si="18"/>
        <v>0</v>
      </c>
      <c r="E44" s="51">
        <f>AB44</f>
        <v>0</v>
      </c>
      <c r="F44" s="51">
        <f t="shared" si="20"/>
        <v>0</v>
      </c>
      <c r="G44" s="51">
        <f t="shared" si="21"/>
        <v>0</v>
      </c>
      <c r="H44" s="51">
        <f t="shared" si="25"/>
        <v>0</v>
      </c>
      <c r="I44" s="52">
        <f t="shared" si="19"/>
        <v>0</v>
      </c>
      <c r="J44" s="53">
        <f t="shared" si="19"/>
        <v>0</v>
      </c>
      <c r="K44" s="52">
        <f t="shared" si="19"/>
        <v>0</v>
      </c>
      <c r="L44" s="54">
        <v>0.18</v>
      </c>
      <c r="M44" s="55">
        <f t="shared" si="1"/>
        <v>1.08</v>
      </c>
      <c r="N44" s="56">
        <v>35</v>
      </c>
      <c r="O44" s="90"/>
      <c r="P44" s="143"/>
      <c r="Q44" s="3"/>
      <c r="R44" s="58"/>
      <c r="S44" s="89"/>
      <c r="T44" s="60"/>
      <c r="U44" s="61">
        <v>0</v>
      </c>
      <c r="V44" s="62">
        <f>U44*V9</f>
        <v>0</v>
      </c>
      <c r="W44" s="61">
        <v>0</v>
      </c>
      <c r="X44" s="63">
        <f>W44*X9</f>
        <v>0</v>
      </c>
      <c r="Y44" s="61">
        <v>0</v>
      </c>
      <c r="Z44" s="63">
        <f>Y44*Z9</f>
        <v>0</v>
      </c>
      <c r="AA44" s="61">
        <v>0</v>
      </c>
      <c r="AB44" s="63">
        <f>AA44*AB9</f>
        <v>0</v>
      </c>
      <c r="AC44" s="61">
        <v>0</v>
      </c>
      <c r="AD44" s="63">
        <f>AC44*AD9</f>
        <v>0</v>
      </c>
      <c r="AE44" s="61">
        <v>0</v>
      </c>
      <c r="AF44" s="63">
        <f>AE44*AF9</f>
        <v>0</v>
      </c>
      <c r="AG44" s="64">
        <f t="shared" si="4"/>
        <v>0</v>
      </c>
      <c r="AH44" s="61">
        <v>0</v>
      </c>
      <c r="AI44" s="65">
        <f>AH44*AI9</f>
        <v>0</v>
      </c>
      <c r="AJ44" s="66">
        <v>0</v>
      </c>
      <c r="AK44" s="67">
        <v>0</v>
      </c>
      <c r="AL44" s="68">
        <v>0</v>
      </c>
      <c r="AM44" s="69">
        <v>0</v>
      </c>
      <c r="AN44" s="70"/>
      <c r="AO44" s="71">
        <f t="shared" si="5"/>
        <v>0.45000000000000007</v>
      </c>
      <c r="AP44" s="72">
        <f t="shared" si="6"/>
        <v>0.31500000000000006</v>
      </c>
      <c r="AQ44" s="73">
        <f t="shared" si="7"/>
        <v>0.24750000000000003</v>
      </c>
      <c r="AR44" s="74">
        <f>(M44-L44)/100*AR34+AQ44</f>
        <v>0.27130603500000006</v>
      </c>
      <c r="AS44" s="75">
        <f t="shared" si="2"/>
        <v>0.21150000000000002</v>
      </c>
      <c r="AT44" s="76">
        <f>(M44-L44)/100*AT34+AS44</f>
        <v>0.23184333900000004</v>
      </c>
      <c r="AU44" s="77">
        <f t="shared" si="8"/>
        <v>0.18450000000000003</v>
      </c>
      <c r="AV44" s="77">
        <f>(M44-L44)/100*AV34+AU44</f>
        <v>0.20224631700000004</v>
      </c>
      <c r="AW44" s="78">
        <f t="shared" si="9"/>
        <v>0.14760000000000001</v>
      </c>
      <c r="AX44" s="78">
        <f>(M44-L44)/100*AX34+AW44</f>
        <v>0.16179705360000002</v>
      </c>
      <c r="AY44" s="79">
        <f t="shared" si="10"/>
        <v>9.0000000000000011E-2</v>
      </c>
      <c r="AZ44" s="80">
        <f t="shared" si="11"/>
        <v>4.5000000000000005E-2</v>
      </c>
      <c r="BA44" s="81">
        <f t="shared" si="12"/>
        <v>2.7000000000000003E-2</v>
      </c>
      <c r="BB44" s="82">
        <f>(M44-L44)/100*BB34</f>
        <v>0</v>
      </c>
      <c r="BC44" s="83">
        <f t="shared" si="13"/>
        <v>1.8000000000000002E-2</v>
      </c>
      <c r="BD44" s="84">
        <f t="shared" si="14"/>
        <v>9.0000000000000011E-3</v>
      </c>
      <c r="BE44" s="85">
        <f t="shared" si="15"/>
        <v>9.0000000000000011E-3</v>
      </c>
      <c r="BF44" s="86">
        <f t="shared" si="16"/>
        <v>1.8000000000000002E-2</v>
      </c>
      <c r="BG44" s="87">
        <f t="shared" si="17"/>
        <v>2.7000000000000003E-2</v>
      </c>
    </row>
    <row r="45" spans="1:59" ht="15.75" x14ac:dyDescent="0.25">
      <c r="A45" s="50" t="s">
        <v>107</v>
      </c>
      <c r="B45" s="51">
        <f>V45</f>
        <v>0</v>
      </c>
      <c r="C45" s="51">
        <v>0</v>
      </c>
      <c r="D45" s="51">
        <f t="shared" si="18"/>
        <v>0</v>
      </c>
      <c r="E45" s="51">
        <f>AB45</f>
        <v>0</v>
      </c>
      <c r="F45" s="51">
        <f t="shared" si="20"/>
        <v>0</v>
      </c>
      <c r="G45" s="51">
        <f t="shared" si="21"/>
        <v>0</v>
      </c>
      <c r="H45" s="51">
        <f t="shared" si="25"/>
        <v>0</v>
      </c>
      <c r="I45" s="52">
        <v>3</v>
      </c>
      <c r="J45" s="53">
        <f t="shared" ref="J45:K45" si="26">AK45</f>
        <v>0</v>
      </c>
      <c r="K45" s="52">
        <f t="shared" si="26"/>
        <v>0</v>
      </c>
      <c r="L45" s="54">
        <f>AM45</f>
        <v>0</v>
      </c>
      <c r="M45" s="55">
        <v>0</v>
      </c>
      <c r="N45" s="56">
        <v>36</v>
      </c>
      <c r="O45" s="95"/>
      <c r="P45" s="143"/>
      <c r="Q45" s="3"/>
      <c r="R45" s="92"/>
      <c r="S45" s="93"/>
      <c r="T45" s="60"/>
      <c r="U45" s="61">
        <v>0</v>
      </c>
      <c r="V45" s="62">
        <f>U45*V9</f>
        <v>0</v>
      </c>
      <c r="W45" s="61">
        <v>0</v>
      </c>
      <c r="X45" s="63">
        <f>W45*X9</f>
        <v>0</v>
      </c>
      <c r="Y45" s="61">
        <v>0</v>
      </c>
      <c r="Z45" s="63">
        <f>Y45*Z9</f>
        <v>0</v>
      </c>
      <c r="AA45" s="61">
        <v>0</v>
      </c>
      <c r="AB45" s="63">
        <f>AA45*AB9</f>
        <v>0</v>
      </c>
      <c r="AC45" s="61">
        <v>0</v>
      </c>
      <c r="AD45" s="63">
        <f>AC45*AD9</f>
        <v>0</v>
      </c>
      <c r="AE45" s="61">
        <v>0</v>
      </c>
      <c r="AF45" s="63">
        <f>AE45*AF9</f>
        <v>0</v>
      </c>
      <c r="AG45" s="64">
        <f t="shared" si="4"/>
        <v>0</v>
      </c>
      <c r="AH45" s="61">
        <v>0</v>
      </c>
      <c r="AI45" s="65">
        <f>AH45*AI9</f>
        <v>0</v>
      </c>
      <c r="AJ45" s="66">
        <v>0</v>
      </c>
      <c r="AK45" s="67">
        <v>0</v>
      </c>
      <c r="AL45" s="68">
        <v>0</v>
      </c>
      <c r="AM45" s="69">
        <v>0</v>
      </c>
      <c r="AN45" s="70"/>
      <c r="AO45" s="71">
        <f t="shared" si="5"/>
        <v>0</v>
      </c>
      <c r="AP45" s="72">
        <f t="shared" si="6"/>
        <v>0</v>
      </c>
      <c r="AQ45" s="73">
        <f t="shared" si="7"/>
        <v>0</v>
      </c>
      <c r="AR45" s="74">
        <f>(M45-L45)/100*AR35+AQ45</f>
        <v>0</v>
      </c>
      <c r="AS45" s="75">
        <f t="shared" si="2"/>
        <v>0</v>
      </c>
      <c r="AT45" s="76">
        <f>(M45-L45)/100*AT35+AS45</f>
        <v>0</v>
      </c>
      <c r="AU45" s="77">
        <f t="shared" si="8"/>
        <v>0</v>
      </c>
      <c r="AV45" s="77">
        <f>(M45-L45)/100*AV35+AU45</f>
        <v>0</v>
      </c>
      <c r="AW45" s="78">
        <f t="shared" si="9"/>
        <v>0</v>
      </c>
      <c r="AX45" s="78">
        <f>(M45-L45)/100*AX35+AW45</f>
        <v>0</v>
      </c>
      <c r="AY45" s="79">
        <f t="shared" si="10"/>
        <v>0</v>
      </c>
      <c r="AZ45" s="80">
        <f t="shared" si="11"/>
        <v>0</v>
      </c>
      <c r="BA45" s="81">
        <f t="shared" si="12"/>
        <v>0</v>
      </c>
      <c r="BB45" s="82">
        <f>(M45-L45)/100*BB35</f>
        <v>0</v>
      </c>
      <c r="BC45" s="83">
        <f t="shared" si="13"/>
        <v>0</v>
      </c>
      <c r="BD45" s="84">
        <f t="shared" si="14"/>
        <v>0</v>
      </c>
      <c r="BE45" s="85">
        <f t="shared" si="15"/>
        <v>0</v>
      </c>
      <c r="BF45" s="86">
        <f t="shared" si="16"/>
        <v>0</v>
      </c>
      <c r="BG45" s="87">
        <f t="shared" si="17"/>
        <v>0</v>
      </c>
    </row>
    <row r="46" spans="1:59" ht="29.25" customHeight="1" x14ac:dyDescent="0.25">
      <c r="A46" s="115" t="s">
        <v>108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96"/>
      <c r="P46" s="143"/>
      <c r="Q46" s="3"/>
      <c r="R46" s="97"/>
      <c r="S46" s="97"/>
      <c r="T46" s="97"/>
      <c r="U46" s="98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9"/>
      <c r="AH46" s="97"/>
      <c r="AI46" s="97"/>
      <c r="AJ46" s="100"/>
      <c r="AK46" s="100"/>
      <c r="AL46" s="100"/>
      <c r="AM46" s="100"/>
      <c r="AN46" s="100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</row>
    <row r="47" spans="1:59" ht="39.75" customHeight="1" x14ac:dyDescent="0.25">
      <c r="A47" s="102" t="s">
        <v>109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3"/>
      <c r="N47" s="103"/>
      <c r="O47" s="103"/>
      <c r="P47" s="143"/>
      <c r="Q47" s="104"/>
      <c r="R47" s="105"/>
      <c r="S47" s="105"/>
      <c r="T47" s="105"/>
      <c r="U47" s="106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7"/>
      <c r="AH47" s="105"/>
      <c r="AI47" s="105"/>
      <c r="AJ47" s="108"/>
      <c r="AK47" s="108"/>
      <c r="AL47" s="108"/>
      <c r="AM47" s="108"/>
      <c r="AN47" s="108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</row>
  </sheetData>
  <mergeCells count="45">
    <mergeCell ref="AH1:AI5"/>
    <mergeCell ref="A2:N2"/>
    <mergeCell ref="AO2:AO5"/>
    <mergeCell ref="AP2:AP5"/>
    <mergeCell ref="AQ2:AR2"/>
    <mergeCell ref="AS2:AT2"/>
    <mergeCell ref="AJ1:AJ5"/>
    <mergeCell ref="AK1:AK5"/>
    <mergeCell ref="AL1:AL5"/>
    <mergeCell ref="AM1:AM5"/>
    <mergeCell ref="AQ1:AR1"/>
    <mergeCell ref="AS1:AT1"/>
    <mergeCell ref="P1:P47"/>
    <mergeCell ref="R1:R9"/>
    <mergeCell ref="S1:S9"/>
    <mergeCell ref="T1:T9"/>
    <mergeCell ref="V1:AG5"/>
    <mergeCell ref="BE2:BG3"/>
    <mergeCell ref="BE4:BE5"/>
    <mergeCell ref="BF4:BF5"/>
    <mergeCell ref="BG4:BG5"/>
    <mergeCell ref="AU1:AV1"/>
    <mergeCell ref="AW1:AX1"/>
    <mergeCell ref="AU2:AV2"/>
    <mergeCell ref="AW2:AX2"/>
    <mergeCell ref="AY2:AY5"/>
    <mergeCell ref="AZ2:AZ5"/>
    <mergeCell ref="BA2:BA5"/>
    <mergeCell ref="BC2:BC5"/>
    <mergeCell ref="BD2:BD5"/>
    <mergeCell ref="AG6:AG9"/>
    <mergeCell ref="B7:G7"/>
    <mergeCell ref="H7:H9"/>
    <mergeCell ref="I7:I9"/>
    <mergeCell ref="J7:J9"/>
    <mergeCell ref="K7:K9"/>
    <mergeCell ref="L7:L9"/>
    <mergeCell ref="B8:F8"/>
    <mergeCell ref="G8:G9"/>
    <mergeCell ref="Q10:Q36"/>
    <mergeCell ref="A46:N46"/>
    <mergeCell ref="A6:A9"/>
    <mergeCell ref="B6:G6"/>
    <mergeCell ref="M6:M9"/>
    <mergeCell ref="N6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GLAVNI</dc:creator>
  <cp:lastModifiedBy>GLAVNI</cp:lastModifiedBy>
  <dcterms:created xsi:type="dcterms:W3CDTF">2022-06-27T10:23:33Z</dcterms:created>
  <dcterms:modified xsi:type="dcterms:W3CDTF">2022-06-27T12:03:08Z</dcterms:modified>
</cp:coreProperties>
</file>